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jorn\Desktop\"/>
    </mc:Choice>
  </mc:AlternateContent>
  <xr:revisionPtr revIDLastSave="0" documentId="13_ncr:1_{939F76FA-0C6A-413F-A061-E7AE29DCAC17}" xr6:coauthVersionLast="47" xr6:coauthVersionMax="47" xr10:uidLastSave="{00000000-0000-0000-0000-000000000000}"/>
  <bookViews>
    <workbookView xWindow="-108" yWindow="-108" windowWidth="23256" windowHeight="12456" xr2:uid="{00000000-000D-0000-FFFF-FFFF00000000}"/>
  </bookViews>
  <sheets>
    <sheet name="Locatiescores" sheetId="1" r:id="rId1"/>
    <sheet name="Afstanden" sheetId="2" r:id="rId2"/>
    <sheet name="Methodiek en bronne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3" l="1"/>
  <c r="H25" i="1"/>
  <c r="K25" i="1" s="1"/>
  <c r="J25" i="1" s="1"/>
  <c r="H24" i="1"/>
  <c r="K24" i="1" s="1"/>
  <c r="J24" i="1" s="1"/>
  <c r="K23" i="1"/>
  <c r="J23" i="1" s="1"/>
  <c r="H23" i="1"/>
  <c r="H22" i="1"/>
  <c r="K22" i="1" s="1"/>
  <c r="J22" i="1" s="1"/>
  <c r="H21" i="1"/>
  <c r="K21" i="1" s="1"/>
  <c r="J21" i="1" s="1"/>
  <c r="H20" i="1"/>
  <c r="K20" i="1" s="1"/>
  <c r="J20" i="1" s="1"/>
  <c r="H19" i="1"/>
  <c r="K19" i="1" s="1"/>
  <c r="J19" i="1" s="1"/>
  <c r="H18" i="1"/>
  <c r="K18" i="1" s="1"/>
  <c r="J18" i="1" s="1"/>
  <c r="H17" i="1"/>
  <c r="K17" i="1" s="1"/>
  <c r="J17" i="1" s="1"/>
  <c r="H16" i="1"/>
  <c r="K16" i="1" s="1"/>
  <c r="J16" i="1" s="1"/>
  <c r="H15" i="1"/>
  <c r="K15" i="1" s="1"/>
  <c r="J15" i="1" s="1"/>
  <c r="H14" i="1"/>
  <c r="K14" i="1" s="1"/>
  <c r="J14" i="1" s="1"/>
  <c r="H13" i="1"/>
  <c r="K13" i="1" s="1"/>
  <c r="J13" i="1" s="1"/>
  <c r="H12" i="1"/>
  <c r="K12" i="1" s="1"/>
  <c r="J12" i="1" s="1"/>
  <c r="H11" i="1"/>
  <c r="K11" i="1" s="1"/>
  <c r="J11" i="1" s="1"/>
  <c r="H10" i="1"/>
  <c r="K10" i="1" s="1"/>
  <c r="J10" i="1" s="1"/>
  <c r="H9" i="1"/>
  <c r="K9" i="1" s="1"/>
  <c r="J9" i="1" s="1"/>
  <c r="H8" i="1"/>
  <c r="K8" i="1" s="1"/>
  <c r="H6" i="1"/>
  <c r="K6" i="1" s="1"/>
  <c r="H5" i="1"/>
  <c r="K5" i="1" s="1"/>
  <c r="K4" i="1"/>
  <c r="H4" i="1"/>
  <c r="H3" i="1"/>
  <c r="K3" i="1" s="1"/>
  <c r="J3" i="1" s="1"/>
  <c r="J8" i="1" l="1"/>
  <c r="J6" i="1"/>
  <c r="J5" i="1"/>
  <c r="J4" i="1"/>
</calcChain>
</file>

<file path=xl/sharedStrings.xml><?xml version="1.0" encoding="utf-8"?>
<sst xmlns="http://schemas.openxmlformats.org/spreadsheetml/2006/main" count="282" uniqueCount="118">
  <si>
    <t>Locatie</t>
  </si>
  <si>
    <t>1 Bereikbaar
2,30</t>
  </si>
  <si>
    <t>2 Mogelijkheden
1,80</t>
  </si>
  <si>
    <t>3 Prikkelarm
1,50</t>
  </si>
  <si>
    <t>4 Voorzieningen
1,05</t>
  </si>
  <si>
    <t>5 Woningafstand
0,975</t>
  </si>
  <si>
    <t>6 Interactie
0,50</t>
  </si>
  <si>
    <t>Aantal ingevuld</t>
  </si>
  <si>
    <t>Drie eisen
(1,4,5; 100 m hard)</t>
  </si>
  <si>
    <t>Onderbouwing / beperkingen</t>
  </si>
  <si>
    <t>Trimpad</t>
  </si>
  <si>
    <t>Voldoet</t>
  </si>
  <si>
    <t>Voldoet matig</t>
  </si>
  <si>
    <t>3/3</t>
  </si>
  <si>
    <t>Parkeerterrein Stationsweg</t>
  </si>
  <si>
    <t>Het parkeerterrein aan de Stationsweg scoort bijzonder goed op bereikbaarheid, het zwaarst wegende Spilter-criterium. Het NS-station ligt op slechts 4 minuten lopen, de supermarkt op 7 minuten en het centrum op 2 minuten fietsen. Met 110 meter afstand tot de dichtstbijzijnde woning voldoet de locatie ook aan de gehanteerde afstandsgrens. Door de ligging tussen het spoor en een plantsoen is bovendien sprake van een fysieke afscheiding van omliggende woningen.
Nadelen zijn de stedelijke omgeving, waardoor de locatie minder prikkelarm is (criterium 3. voldoet matig). Ook is er een verdeelstation aanwezig op het terrein en wordt het nu gebruikt als parkeerterrein. De minimale bezetting van de naastgelegen Stadhuispleingarage kan deze plekken eenvoudig overnemen (criterium 2. voldoet matig). Aan de rand van het terrein is een ontmoetingsplek voor jongeren en door de ligging nabij het NS-station, winkels en het centrum is er relatief veel aanloop van passanten, waardoor de kans op onbedoelde interacties groter is, ondanks de afstand tot omliggende woningen (criterium 6. voldoet matig).</t>
  </si>
  <si>
    <t>Oudelandsdijkje</t>
  </si>
  <si>
    <t>Jaagweg 15–16</t>
  </si>
  <si>
    <t>Voldoet niet</t>
  </si>
  <si>
    <t>NIET 3/3</t>
  </si>
  <si>
    <t>Karekietpark</t>
  </si>
  <si>
    <t>Jaagweg 10</t>
  </si>
  <si>
    <t>Zwanebloem</t>
  </si>
  <si>
    <t>ONVOLLEDIG</t>
  </si>
  <si>
    <t>Bamestraweg 2 (Breidablick)</t>
  </si>
  <si>
    <t>De Oortjes</t>
  </si>
  <si>
    <t>Evenemententerrein</t>
  </si>
  <si>
    <t>Van IJssendijkstraat 64</t>
  </si>
  <si>
    <t>Zuivelpad</t>
  </si>
  <si>
    <t>Doplaan 6</t>
  </si>
  <si>
    <t>Zeevangstraat</t>
  </si>
  <si>
    <t>Baanstee Noord (milieustraat)</t>
  </si>
  <si>
    <t>De Koog</t>
  </si>
  <si>
    <t>IJsbaan Middenbeemster</t>
  </si>
  <si>
    <t>Kwadijkerpark</t>
  </si>
  <si>
    <t>Oostflank</t>
  </si>
  <si>
    <t>Veld Westerdraay / Suze Groeneweg</t>
  </si>
  <si>
    <t>Wormerweg 8 (Westbeemster)</t>
  </si>
  <si>
    <t>ZOB II</t>
  </si>
  <si>
    <t>Gemeten afstanden, scheidingen en herkomst</t>
  </si>
  <si>
    <t>OV lopen (min)</t>
  </si>
  <si>
    <t>Voorzieningen lopen (min)</t>
  </si>
  <si>
    <t>Purmerend centrum fietsen (min)</t>
  </si>
  <si>
    <t>Woningafstand (m)</t>
  </si>
  <si>
    <t>OV grens ≤15</t>
  </si>
  <si>
    <t>Winkel grens ≤15</t>
  </si>
  <si>
    <t>Centrum grens ≤20</t>
  </si>
  <si>
    <t>JA</t>
  </si>
  <si>
    <t>NEE</t>
  </si>
  <si>
    <t>?</t>
  </si>
  <si>
    <t>HERBEOORDELING DE WOONPLEK — methode, weging en bronnen</t>
  </si>
  <si>
    <t>Spilter-criterium</t>
  </si>
  <si>
    <t>1. Bereikbaarheid</t>
  </si>
  <si>
    <t>2. Mogelijkheden</t>
  </si>
  <si>
    <t>3. Prikkelarme omgeving</t>
  </si>
  <si>
    <t>4. Voorzieningen + centrum</t>
  </si>
  <si>
    <t>5. Niet afgelegen/woonwijk</t>
  </si>
  <si>
    <t>6. Onbedoelde interacties</t>
  </si>
  <si>
    <t>Gekozen gewichtsgetal</t>
  </si>
  <si>
    <t>Betekenis locatiecijfers</t>
  </si>
  <si>
    <t>3 = er is concrete brononderbouwing dat locatie aan geoperationaliseerde eis voldoet</t>
  </si>
  <si>
    <t>1,5 = gemengd, gedeeltelijk, of locatie-inpassing vraagt wezenlijke wijziging; interpretatieve waardering</t>
  </si>
  <si>
    <t>0 = bronvermelding van expliciet onverenigbare eigenschap / gemeten grensoverschrijding</t>
  </si>
  <si>
    <t>Leeg = onvoldoende brongegevens of tegenstrijdige meet-/oordeelinformatie; géén nulscore</t>
  </si>
  <si>
    <t>Spilter-waarschuwing</t>
  </si>
  <si>
    <t>Spilter-cijfers −3 t/m +3 zijn gemiddelde beleidsvoorkeuren, GEEN officieel vastgesteld gewichtenmodel.</t>
  </si>
  <si>
    <t>Samenvoeging 4</t>
  </si>
  <si>
    <t>(nabij algemene voorzieningen 1,5 + nabij centrum Purmerend 0,6) / 2 = 1,05</t>
  </si>
  <si>
    <t>Samenvoeging 5</t>
  </si>
  <si>
    <t>(rand woonwijk +0,2; niet ver +0,8; niet midden woonwijk +1,0; niet afgelegen +1,9) / 4 = 0,975</t>
  </si>
  <si>
    <t>Afstandscijfers</t>
  </si>
  <si>
    <t>OV ≤15 minuten lopen; algemene voorzieningen ≤15 minuten lopen; centrum Purmerend ≤20 minuten fietsen.</t>
  </si>
  <si>
    <t>Woningafstand</t>
  </si>
  <si>
    <t>Criterium 3</t>
  </si>
  <si>
    <t>Origineel Spilter: externe 'prikkelarme omgeving'. Niet gelijk aan het later vastgestelde 'terugtrekken OP locatie'.</t>
  </si>
  <si>
    <t>Criterium 6</t>
  </si>
  <si>
    <t>Afwezigheid van aantoonbare problemen bewijst NIET een kleine kans op onbedoelde interactie.</t>
  </si>
  <si>
    <t>Gemeente 2024</t>
  </si>
  <si>
    <t>De toets in het collegevoorstel van 2024 gebruikte drie randvoorwaarden als uitsluitingscriteria, geen Spilter-puntentotaal.</t>
  </si>
  <si>
    <t>Woo-werkversie</t>
  </si>
  <si>
    <t>Een eerdere Woo-werkversie beschrijft VIER locaties passend bij randvoorwaarden (incl. Trimpad); de latere raadsstukken spreken van DRIE.</t>
  </si>
  <si>
    <t>Bamestraweg</t>
  </si>
  <si>
    <t>Werkversie vermeldt 27 minuten fietsen naar centrum Purmerend, maar geeft voor voorzieningen toch 'voldoet'.</t>
  </si>
  <si>
    <t>Herziening 23-10-2026</t>
  </si>
  <si>
    <t>Jaagweg score criterium 3 (prikkelarme omgeving) 1,5 → 0 bij toets aan oorspronkelijke Spilter-omschrijving. Omringende verkeerswegen en bevestigd weggeluid zijn ongunstig; aanwezige groene inrichting is geen bewijs van een rustige omgeving.</t>
  </si>
  <si>
    <t>Bron 2</t>
  </si>
  <si>
    <t>Documenten 1 tm 150 samengevoegd_Geredigeerd.pdf (Woo; werkversies o.a. PDF pp. 695–718, mails pp. 95–96, 371)</t>
  </si>
  <si>
    <t>Bron 3</t>
  </si>
  <si>
    <t>Documenten 330 tm 345 samengevoegd_Geredigeerd.pdf (Spilterrapportage; oorspronkelijke grafiek p. 78 van bestand)</t>
  </si>
  <si>
    <t>Bron 4</t>
  </si>
  <si>
    <t>Antwoord voor A. Brink Vervolgvragen Jaagweg (25 sept 2026); antwoord gemeente na buurtspreekuur 17 maart</t>
  </si>
  <si>
    <t>Herziening ligging 23-10-2026</t>
  </si>
  <si>
    <t>Jaagweg 15–16: afstand 93 m → ligging score 0. Ook alle andere locaties herberekend op uitsluitend woningafstand (100–800 m); zonder verifieerbare afstand blijft score leeg. Daardoor vervallen volledige totaalscores wanneer criterium 5 niet meetbaar is.</t>
  </si>
  <si>
    <t>Eigen afstandsonderzoek</t>
  </si>
  <si>
    <t>Nieuwe meting Stationsweg 23-10-2026</t>
  </si>
  <si>
    <t>Nieuw: Oudelandsdijkje en rangorde 23-10-2026</t>
  </si>
  <si>
    <t>Rapportcijfer
(1–10)</t>
  </si>
  <si>
    <t>Gewogen punten
(max. 24,375)</t>
  </si>
  <si>
    <t>OMREKENING RAPPORTCIJFER</t>
  </si>
  <si>
    <t>Waarde</t>
  </si>
  <si>
    <t>Max. score per criterium</t>
  </si>
  <si>
    <t>Laagste rapportcijfer</t>
  </si>
  <si>
    <t>Hoogste rapportcijfer</t>
  </si>
  <si>
    <t>Max. gewogen punten</t>
  </si>
  <si>
    <t>Waarde bij 'Voldoet matig'</t>
  </si>
  <si>
    <t>Betekenis</t>
  </si>
  <si>
    <t>1 = nul punten; 10 = alle punten</t>
  </si>
  <si>
    <t>Voorbehoud</t>
  </si>
  <si>
    <t>Geen officiële Spilter-locatiescore of uitspraak over vergunningverlening.</t>
  </si>
  <si>
    <t>Een rapportcijfer en gewogen puntentotaal worden alleen berekend bij zes ingevulde criteria. Een ontbrekend gegeven geeft geen nulscore.</t>
  </si>
  <si>
    <t xml:space="preserve">Het Trimpad scoort sterk door de combinatie van een goede bereikbaarheid, een ruime groene omgeving en voldoende afstand tot woningen (300 meter). De locatie ligt aan een doodlopende weg en wordt omgeven door groen en water, waardoor er goede mogelijkheden zijn voor een rustige woonomgeving en een natuurlijke afscheiding. Het terrein is ruim (8.700 m²) wat veel mogelijkheden biedt. 
Een nadeel is de aanwezigheid van sport- en recreatievoorzieningen in de omgeving, waardoor interacties met andere gebruikers niet volledig zijn uit te sluiten (criterium 6. voldoet matig). Daarnaast vraagt realisatie om een bestemmingswijziging (criterium 2. voldoet matig).
</t>
  </si>
  <si>
    <t xml:space="preserve">Oudelandsdijkje scoort goed op bereikbaarheid en afstand tot woningen. Het openbaar vervoer ligt op 7 minuten lopen, de supermarkt op 13 minuten en het centrum op 7 minuten fietsen. De dichtstbijzijnde woning bevindt zich op 148,5 meter afstand, waardoor de locatie zonder uitzonderingen voldoet aan de gehanteerde afstandsgrens. 
Voor criterium 2, de mogelijkheden van de locatie, zijn voorlopig gemiddelde scores gehanteerd omdat Oudelandsdijkje  na vaststelling van de locatiecriteria in 2021 niet opnieuw op dezelfde manier beoordeeld is.
De locatie scoort minder goed op prikkelarm omdat het naast een drukke weg en een druk fietspad ligt (criterium 3. voldoet matig). Ook scoort de locatie matig op onbedoelde interacties omdat het fietspad veel gebruikt wordt door scholieren en nabij het Leeghwaterpark is met kinderspeeltuinen en de kinderboerderij.  
</t>
  </si>
  <si>
    <t>Locatievergelijking — Op basis van Spilter-criteria</t>
  </si>
  <si>
    <t xml:space="preserve">NIEUWE scenario-afspraak: alleen de feitelijke afstand tot de dichtstbijzijnde woning telt (minimaal 100 m; voor deze vergelijking ook max. 800 m). Geen uitzondering voor sloot, weg, groenstrook of andere buffer. Geen afstand of slechts 'midden in wijk' = ONBEKEND. </t>
  </si>
  <si>
    <t>Jaagweg 15–16 scoort goed op bereikbaarheid en de aanwezigheid van algemene voorzieningen. Het openbaar vervoer ligt op 5 minuten lopen, de supermarkt op 12 minuten en het centrum op 8 minuten fietsen. Ook biedt het terrein mogelijkheden voor dagbesteding.
Daartegenover staat een negatieve scores op 2 criteria. De ligging bij een druk verkeerskruispunt maakt de omgeving niet prikkelarm, ondanks het aanwezige groen (criterium 3. voldoet niet). De dichtstbijzijnde woning ligt op 93 meter afstand, waardoor de locatie niet voldoet aan de gehanteerde harde grens van 100 meter (criterium 5. voldoet niet). Daarnaast liggen langs de locatie een drukke fietsroute en nabijgelegen schooltuinen, wat mogelijkheden voor onbedoelde interacties met andere doelgroepen vergroot (criterium 6. voldoet matig). Ook vraagt de ontwikkeling om een planologische procedure en aanpassing aan de bestaande bebouwing. Hierdoor scoort Jaagweg minder goed op omgevingskwaliteit en ligging. (criterium 2. voldoet matig)</t>
  </si>
  <si>
    <t>Voor Karekietpark, Jaagweg 10, Van IJssendijkstraat 64, Evenemententerrein, De Oortjes en Zuivelpad is expliciet vermeld dat woningen binnen 100 m liggen. Exacte afstanden ontbreken. Trimpad 300 m ; Oudelandsdijkje 148,5 m. Bron: google maps</t>
  </si>
  <si>
    <t>Via Google maps gemeten: openbaar vervoer 150 m / 4 min lopen; supermarkt 7 min lopen; centrum 2 min fietsen; 110 m tot dichtstbijzijnde woning. Daardoor ligging-score 3 en alle drie afstandsvoorwaarden gehaald, zonder uitzondering voor afscheiding.</t>
  </si>
  <si>
    <t>Oudelandsdijkje: OV 7 min, supermarkt 13 min, centrum 7 min, eerste woning 148,5 m: criteria 1, 4, 5 scoren 3. Gebruiker waardeert mogelijkheden, prikkelarm en interacties met 1,5. Alle zes criteria ingevuld, 18,675 gewogen punten. Trimpad staat bovenaan met 20,925 gewogen punten; Stationsweg en Oudelandsdijkje delen de tweede positie.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</si>
</sst>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2">
    <font>
      <sz val="11"/>
      <name val="Carlito"/>
    </font>
    <font>
      <b/>
      <sz val="16"/>
      <color rgb="FFFFFFFF"/>
      <name val="Carlito"/>
    </font>
    <font>
      <b/>
      <sz val="11"/>
      <color rgb="FFFFFFFF"/>
      <name val="Carlito"/>
    </font>
    <font>
      <b/>
      <sz val="11"/>
      <color rgb="FF103A56"/>
      <name val="Carlito"/>
    </font>
    <font>
      <b/>
      <sz val="11"/>
      <color rgb="FF163A53"/>
      <name val="Carlito"/>
    </font>
    <font>
      <b/>
      <sz val="17"/>
      <color rgb="FFFFFFFF"/>
      <name val="Carlito"/>
    </font>
    <font>
      <b/>
      <sz val="11"/>
      <name val="Carlito"/>
    </font>
    <font>
      <sz val="11"/>
      <name val="Carlito"/>
    </font>
    <font>
      <sz val="9"/>
      <name val="Carlito"/>
    </font>
    <font>
      <sz val="11"/>
      <color theme="0" tint="-0.49995422223578601"/>
      <name val="Carlito"/>
    </font>
    <font>
      <sz val="9"/>
      <color theme="0" tint="-0.499984740745262"/>
      <name val="Carlito"/>
    </font>
    <font>
      <b/>
      <sz val="9"/>
      <color theme="0" tint="-0.499984740745262"/>
      <name val="Carlito"/>
    </font>
  </fonts>
  <fills count="12">
    <fill>
      <patternFill patternType="none"/>
    </fill>
    <fill>
      <patternFill patternType="gray125"/>
    </fill>
    <fill>
      <patternFill patternType="solid">
        <fgColor rgb="FF0B2842"/>
      </patternFill>
    </fill>
    <fill>
      <patternFill patternType="solid">
        <fgColor rgb="FF204F6D"/>
      </patternFill>
    </fill>
    <fill>
      <patternFill patternType="solid">
        <fgColor rgb="FFD8EDF4"/>
      </patternFill>
    </fill>
    <fill>
      <patternFill patternType="solid">
        <fgColor rgb="FFDDF1E4"/>
      </patternFill>
    </fill>
    <fill>
      <patternFill patternType="solid">
        <fgColor rgb="FFFFF3D6"/>
      </patternFill>
    </fill>
    <fill>
      <patternFill patternType="solid">
        <fgColor rgb="FFF0F3F6"/>
      </patternFill>
    </fill>
    <fill>
      <patternFill patternType="solid">
        <fgColor rgb="FFDCEFF8"/>
      </patternFill>
    </fill>
    <fill>
      <patternFill patternType="solid">
        <fgColor rgb="FFEAF4FA"/>
      </patternFill>
    </fill>
    <fill>
      <patternFill patternType="solid">
        <fgColor rgb="FFFF7C80"/>
      </patternFill>
    </fill>
    <fill>
      <patternFill patternType="solid">
        <fgColor rgb="FF1B365D"/>
      </patternFill>
    </fill>
  </fills>
  <borders count="1">
    <border>
      <left/>
      <right/>
      <top/>
      <bottom/>
      <diagonal/>
    </border>
  </borders>
  <cellStyleXfs count="2">
    <xf numFmtId="0" fontId="0" fillId="0" borderId="0"/>
    <xf numFmtId="0" fontId="7" fillId="0" borderId="0"/>
  </cellStyleXfs>
  <cellXfs count="36">
    <xf numFmtId="0" fontId="0" fillId="0" borderId="0" xfId="0"/>
    <xf numFmtId="0" fontId="2" fillId="3" borderId="0" xfId="1" applyFont="1" applyFill="1" applyAlignment="1">
      <alignment wrapText="1"/>
    </xf>
    <xf numFmtId="164" fontId="3" fillId="4" borderId="0" xfId="1" applyNumberFormat="1" applyFont="1" applyFill="1"/>
    <xf numFmtId="0" fontId="2" fillId="3" borderId="0" xfId="1" applyFont="1" applyFill="1" applyAlignment="1">
      <alignment vertical="top" wrapText="1"/>
    </xf>
    <xf numFmtId="0" fontId="0" fillId="0" borderId="0" xfId="1" applyFont="1" applyAlignment="1">
      <alignment vertical="top" wrapText="1"/>
    </xf>
    <xf numFmtId="0" fontId="0" fillId="0" borderId="0" xfId="0" applyAlignment="1">
      <alignment vertical="top"/>
    </xf>
    <xf numFmtId="0" fontId="0" fillId="8" borderId="0" xfId="1" applyFont="1" applyFill="1" applyAlignment="1">
      <alignment vertical="top"/>
    </xf>
    <xf numFmtId="0" fontId="2" fillId="3" borderId="0" xfId="1" applyFont="1" applyFill="1" applyAlignment="1">
      <alignment horizontal="center" vertical="top" wrapText="1"/>
    </xf>
    <xf numFmtId="165" fontId="0" fillId="5" borderId="0" xfId="1" applyNumberFormat="1" applyFont="1" applyFill="1" applyAlignment="1">
      <alignment horizontal="center" vertical="top"/>
    </xf>
    <xf numFmtId="165" fontId="0" fillId="6" borderId="0" xfId="1" applyNumberFormat="1" applyFont="1" applyFill="1" applyAlignment="1">
      <alignment horizontal="center" vertical="top"/>
    </xf>
    <xf numFmtId="165" fontId="0" fillId="7" borderId="0" xfId="1" applyNumberFormat="1" applyFont="1" applyFill="1" applyAlignment="1">
      <alignment horizontal="center" vertical="top"/>
    </xf>
    <xf numFmtId="0" fontId="0" fillId="0" borderId="0" xfId="0" applyAlignment="1">
      <alignment horizontal="center"/>
    </xf>
    <xf numFmtId="0" fontId="8" fillId="0" borderId="0" xfId="1" applyFont="1" applyAlignment="1">
      <alignment vertical="top" wrapText="1"/>
    </xf>
    <xf numFmtId="0" fontId="7" fillId="0" borderId="0" xfId="1" applyAlignment="1">
      <alignment vertical="top" wrapText="1"/>
    </xf>
    <xf numFmtId="165" fontId="7" fillId="10" borderId="0" xfId="1" applyNumberFormat="1" applyFill="1" applyAlignment="1">
      <alignment horizontal="center" vertical="top"/>
    </xf>
    <xf numFmtId="0" fontId="2" fillId="11" borderId="0" xfId="0" applyFont="1" applyFill="1"/>
    <xf numFmtId="164" fontId="0" fillId="0" borderId="0" xfId="0" applyNumberFormat="1"/>
    <xf numFmtId="165" fontId="0" fillId="0" borderId="0" xfId="0" applyNumberFormat="1" applyAlignment="1">
      <alignment horizontal="center" vertical="top"/>
    </xf>
    <xf numFmtId="165" fontId="2" fillId="3" borderId="0" xfId="0" applyNumberFormat="1" applyFont="1" applyFill="1" applyAlignment="1">
      <alignment vertical="top" wrapText="1"/>
    </xf>
    <xf numFmtId="165" fontId="9" fillId="0" borderId="0" xfId="0" applyNumberFormat="1" applyFont="1" applyAlignment="1">
      <alignment horizontal="center" vertical="top"/>
    </xf>
    <xf numFmtId="164" fontId="0" fillId="0" borderId="0" xfId="0" applyNumberFormat="1" applyAlignment="1">
      <alignment horizontal="center" vertical="top"/>
    </xf>
    <xf numFmtId="164" fontId="9" fillId="0" borderId="0" xfId="0" applyNumberFormat="1" applyFont="1" applyAlignment="1">
      <alignment horizontal="center" vertical="top" wrapText="1"/>
    </xf>
    <xf numFmtId="164" fontId="10" fillId="0" borderId="0" xfId="0" applyNumberFormat="1" applyFont="1" applyAlignment="1">
      <alignment horizontal="center" vertical="top"/>
    </xf>
    <xf numFmtId="164" fontId="11" fillId="3" borderId="0" xfId="0" applyNumberFormat="1" applyFont="1" applyFill="1" applyAlignment="1">
      <alignment vertical="top" wrapText="1"/>
    </xf>
    <xf numFmtId="0" fontId="0" fillId="0" borderId="0" xfId="0" applyAlignment="1">
      <alignment horizontal="center" vertical="top"/>
    </xf>
    <xf numFmtId="0" fontId="0" fillId="0" borderId="0" xfId="1" applyFont="1" applyAlignment="1">
      <alignment horizontal="center" vertical="top"/>
    </xf>
    <xf numFmtId="0" fontId="0" fillId="0" borderId="0" xfId="1" applyFont="1" applyAlignment="1">
      <alignment vertical="top"/>
    </xf>
    <xf numFmtId="0" fontId="5" fillId="2" borderId="0" xfId="1" applyFont="1" applyFill="1"/>
    <xf numFmtId="0" fontId="5" fillId="2" borderId="0" xfId="1" applyFont="1" applyFill="1" applyAlignment="1">
      <alignment vertical="top"/>
    </xf>
    <xf numFmtId="0" fontId="1" fillId="2" borderId="0" xfId="1" applyFont="1" applyFill="1"/>
    <xf numFmtId="0" fontId="3" fillId="4" borderId="0" xfId="1" applyFont="1" applyFill="1" applyAlignment="1">
      <alignment vertical="top"/>
    </xf>
    <xf numFmtId="164" fontId="3" fillId="4" borderId="0" xfId="1" applyNumberFormat="1" applyFont="1" applyFill="1" applyAlignment="1">
      <alignment horizontal="left" vertical="top"/>
    </xf>
    <xf numFmtId="0" fontId="4" fillId="0" borderId="0" xfId="1" applyFont="1" applyAlignment="1">
      <alignment vertical="top"/>
    </xf>
    <xf numFmtId="0" fontId="4" fillId="0" borderId="0" xfId="1" applyFont="1" applyAlignment="1">
      <alignment vertical="top" wrapText="1"/>
    </xf>
    <xf numFmtId="0" fontId="6" fillId="9" borderId="0" xfId="1" applyFont="1" applyFill="1" applyAlignment="1">
      <alignment vertical="top" wrapText="1"/>
    </xf>
    <xf numFmtId="0" fontId="0" fillId="9" borderId="0" xfId="1" applyFont="1" applyFill="1" applyAlignment="1">
      <alignment vertical="top"/>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tabSelected="1" workbookViewId="0">
      <pane xSplit="1" ySplit="2" topLeftCell="B3" activePane="bottomRight" state="frozen"/>
      <selection pane="topRight"/>
      <selection pane="bottomLeft"/>
      <selection pane="bottomRight" activeCell="A3" sqref="A3"/>
    </sheetView>
  </sheetViews>
  <sheetFormatPr defaultRowHeight="13.8"/>
  <cols>
    <col min="1" max="1" width="31" customWidth="1"/>
    <col min="2" max="7" width="16" customWidth="1"/>
    <col min="8" max="8" width="14.59765625" bestFit="1" customWidth="1"/>
    <col min="9" max="9" width="17.09765625" bestFit="1" customWidth="1"/>
    <col min="10" max="10" width="17" style="11" customWidth="1"/>
    <col min="11" max="11" width="19" style="11" customWidth="1"/>
    <col min="12" max="12" width="84.296875" customWidth="1"/>
  </cols>
  <sheetData>
    <row r="1" spans="1:12" ht="21.6">
      <c r="A1" s="27" t="s">
        <v>112</v>
      </c>
      <c r="B1" s="27"/>
      <c r="C1" s="27"/>
      <c r="D1" s="27"/>
      <c r="E1" s="27"/>
      <c r="F1" s="27"/>
      <c r="G1" s="27"/>
      <c r="H1" s="27"/>
      <c r="I1" s="27"/>
      <c r="J1" s="27"/>
      <c r="K1" s="27"/>
      <c r="L1" s="27"/>
    </row>
    <row r="2" spans="1:12" ht="27.6">
      <c r="A2" s="3" t="s">
        <v>0</v>
      </c>
      <c r="B2" s="7" t="s">
        <v>1</v>
      </c>
      <c r="C2" s="7" t="s">
        <v>2</v>
      </c>
      <c r="D2" s="7" t="s">
        <v>3</v>
      </c>
      <c r="E2" s="7" t="s">
        <v>4</v>
      </c>
      <c r="F2" s="7" t="s">
        <v>5</v>
      </c>
      <c r="G2" s="7" t="s">
        <v>6</v>
      </c>
      <c r="H2" s="3" t="s">
        <v>7</v>
      </c>
      <c r="I2" s="3" t="s">
        <v>8</v>
      </c>
      <c r="J2" s="7" t="s">
        <v>96</v>
      </c>
      <c r="K2" s="7" t="s">
        <v>97</v>
      </c>
      <c r="L2" s="3" t="s">
        <v>9</v>
      </c>
    </row>
    <row r="3" spans="1:12" ht="137.4" customHeight="1">
      <c r="A3" s="4" t="s">
        <v>10</v>
      </c>
      <c r="B3" s="8" t="s">
        <v>11</v>
      </c>
      <c r="C3" s="9" t="s">
        <v>12</v>
      </c>
      <c r="D3" s="8" t="s">
        <v>11</v>
      </c>
      <c r="E3" s="8" t="s">
        <v>11</v>
      </c>
      <c r="F3" s="8" t="s">
        <v>11</v>
      </c>
      <c r="G3" s="9" t="s">
        <v>12</v>
      </c>
      <c r="H3" s="5">
        <f>COUNTIF(B3:G3,"Voldoet")+COUNTIF(B3:G3,"Voldoet matig")+COUNTIF(B3:G3,"Voldoet niet")+COUNT(B3:G3)</f>
        <v>6</v>
      </c>
      <c r="I3" s="5" t="s">
        <v>13</v>
      </c>
      <c r="J3" s="17">
        <f>IF(K3="","",ROUND('Methodiek en bronnen'!$I$5+('Methodiek en bronnen'!$I$6-'Methodiek en bronnen'!$I$5)*K3/'Methodiek en bronnen'!$I$7,1))</f>
        <v>8.6999999999999993</v>
      </c>
      <c r="K3" s="22">
        <f>IF(H3=6,(IF(ISNUMBER(B3),B3,IF(B3="Voldoet",'Methodiek en bronnen'!$I$4,IF(B3="Voldoet matig",'Methodiek en bronnen'!$I$8,0))))*'Methodiek en bronnen'!$B$4 + (IF(ISNUMBER(C3),C3,IF(C3="Voldoet",'Methodiek en bronnen'!$I$4,IF(C3="Voldoet matig",'Methodiek en bronnen'!$I$8,0))))*'Methodiek en bronnen'!$C$4 + (IF(ISNUMBER(D3),D3,IF(D3="Voldoet",'Methodiek en bronnen'!$I$4,IF(D3="Voldoet matig",'Methodiek en bronnen'!$I$8,0))))*'Methodiek en bronnen'!$D$4 + (IF(ISNUMBER(E3),E3,IF(E3="Voldoet",'Methodiek en bronnen'!$I$4,IF(E3="Voldoet matig",'Methodiek en bronnen'!$I$8,0))))*'Methodiek en bronnen'!$E$4 + (IF(ISNUMBER(F3),F3,IF(F3="Voldoet",'Methodiek en bronnen'!$I$4,IF(F3="Voldoet matig",'Methodiek en bronnen'!$I$8,0))))*'Methodiek en bronnen'!$F$4 + (IF(ISNUMBER(G3),G3,IF(G3="Voldoet",'Methodiek en bronnen'!$I$4,IF(G3="Voldoet matig",'Methodiek en bronnen'!$I$8,0))))*'Methodiek en bronnen'!$G$4,"")</f>
        <v>20.925000000000001</v>
      </c>
      <c r="L3" s="12" t="s">
        <v>110</v>
      </c>
    </row>
    <row r="4" spans="1:12" ht="137.4" customHeight="1">
      <c r="A4" s="4" t="s">
        <v>14</v>
      </c>
      <c r="B4" s="8" t="s">
        <v>11</v>
      </c>
      <c r="C4" s="9" t="s">
        <v>12</v>
      </c>
      <c r="D4" s="9" t="s">
        <v>12</v>
      </c>
      <c r="E4" s="8" t="s">
        <v>11</v>
      </c>
      <c r="F4" s="8" t="s">
        <v>11</v>
      </c>
      <c r="G4" s="9" t="s">
        <v>12</v>
      </c>
      <c r="H4" s="5">
        <f>COUNTIF(B4:G4,"Voldoet")+COUNTIF(B4:G4,"Voldoet matig")+COUNTIF(B4:G4,"Voldoet niet")+COUNT(B4:G4)</f>
        <v>6</v>
      </c>
      <c r="I4" s="5" t="s">
        <v>13</v>
      </c>
      <c r="J4" s="17">
        <f>IF(K4="","",ROUND('Methodiek en bronnen'!$I$5+('Methodiek en bronnen'!$I$6-'Methodiek en bronnen'!$I$5)*K4/'Methodiek en bronnen'!$I$7,1))</f>
        <v>7.9</v>
      </c>
      <c r="K4" s="22">
        <f>IF(H4=6,(IF(ISNUMBER(B4),B4,IF(B4="Voldoet",'Methodiek en bronnen'!$I$4,IF(B4="Voldoet matig",'Methodiek en bronnen'!$I$8,0))))*'Methodiek en bronnen'!$B$4 + (IF(ISNUMBER(C4),C4,IF(C4="Voldoet",'Methodiek en bronnen'!$I$4,IF(C4="Voldoet matig",'Methodiek en bronnen'!$I$8,0))))*'Methodiek en bronnen'!$C$4 + (IF(ISNUMBER(D4),D4,IF(D4="Voldoet",'Methodiek en bronnen'!$I$4,IF(D4="Voldoet matig",'Methodiek en bronnen'!$I$8,0))))*'Methodiek en bronnen'!$D$4 + (IF(ISNUMBER(E4),E4,IF(E4="Voldoet",'Methodiek en bronnen'!$I$4,IF(E4="Voldoet matig",'Methodiek en bronnen'!$I$8,0))))*'Methodiek en bronnen'!$E$4 + (IF(ISNUMBER(F4),F4,IF(F4="Voldoet",'Methodiek en bronnen'!$I$4,IF(F4="Voldoet matig",'Methodiek en bronnen'!$I$8,0))))*'Methodiek en bronnen'!$F$4 + (IF(ISNUMBER(G4),G4,IF(G4="Voldoet",'Methodiek en bronnen'!$I$4,IF(G4="Voldoet matig",'Methodiek en bronnen'!$I$8,0))))*'Methodiek en bronnen'!$G$4,"")</f>
        <v>18.675000000000001</v>
      </c>
      <c r="L4" s="12" t="s">
        <v>15</v>
      </c>
    </row>
    <row r="5" spans="1:12" ht="137.4" customHeight="1">
      <c r="A5" s="4" t="s">
        <v>16</v>
      </c>
      <c r="B5" s="8" t="s">
        <v>11</v>
      </c>
      <c r="C5" s="9" t="s">
        <v>12</v>
      </c>
      <c r="D5" s="9" t="s">
        <v>12</v>
      </c>
      <c r="E5" s="8" t="s">
        <v>11</v>
      </c>
      <c r="F5" s="8" t="s">
        <v>11</v>
      </c>
      <c r="G5" s="9" t="s">
        <v>12</v>
      </c>
      <c r="H5" s="5">
        <f>COUNTIF(B5:G5,"Voldoet")+COUNTIF(B5:G5,"Voldoet matig")+COUNTIF(B5:G5,"Voldoet niet")+COUNT(B5:G5)</f>
        <v>6</v>
      </c>
      <c r="I5" s="5" t="s">
        <v>13</v>
      </c>
      <c r="J5" s="17">
        <f>IF(K5="","",ROUND('Methodiek en bronnen'!$I$5+('Methodiek en bronnen'!$I$6-'Methodiek en bronnen'!$I$5)*K5/'Methodiek en bronnen'!$I$7,1))</f>
        <v>7.9</v>
      </c>
      <c r="K5" s="22">
        <f>IF(H5=6,(IF(ISNUMBER(B5),B5,IF(B5="Voldoet",'Methodiek en bronnen'!$I$4,IF(B5="Voldoet matig",'Methodiek en bronnen'!$I$8,0))))*'Methodiek en bronnen'!$B$4 + (IF(ISNUMBER(C5),C5,IF(C5="Voldoet",'Methodiek en bronnen'!$I$4,IF(C5="Voldoet matig",'Methodiek en bronnen'!$I$8,0))))*'Methodiek en bronnen'!$C$4 + (IF(ISNUMBER(D5),D5,IF(D5="Voldoet",'Methodiek en bronnen'!$I$4,IF(D5="Voldoet matig",'Methodiek en bronnen'!$I$8,0))))*'Methodiek en bronnen'!$D$4 + (IF(ISNUMBER(E5),E5,IF(E5="Voldoet",'Methodiek en bronnen'!$I$4,IF(E5="Voldoet matig",'Methodiek en bronnen'!$I$8,0))))*'Methodiek en bronnen'!$E$4 + (IF(ISNUMBER(F5),F5,IF(F5="Voldoet",'Methodiek en bronnen'!$I$4,IF(F5="Voldoet matig",'Methodiek en bronnen'!$I$8,0))))*'Methodiek en bronnen'!$F$4 + (IF(ISNUMBER(G5),G5,IF(G5="Voldoet",'Methodiek en bronnen'!$I$4,IF(G5="Voldoet matig",'Methodiek en bronnen'!$I$8,0))))*'Methodiek en bronnen'!$G$4,"")</f>
        <v>18.675000000000001</v>
      </c>
      <c r="L5" s="12" t="s">
        <v>111</v>
      </c>
    </row>
    <row r="6" spans="1:12" ht="137.4" customHeight="1">
      <c r="A6" s="4" t="s">
        <v>17</v>
      </c>
      <c r="B6" s="8" t="s">
        <v>11</v>
      </c>
      <c r="C6" s="9" t="s">
        <v>12</v>
      </c>
      <c r="D6" s="14" t="s">
        <v>18</v>
      </c>
      <c r="E6" s="8" t="s">
        <v>11</v>
      </c>
      <c r="F6" s="14" t="s">
        <v>18</v>
      </c>
      <c r="G6" s="9" t="s">
        <v>12</v>
      </c>
      <c r="H6" s="5">
        <f>COUNTIF(B6:G6,"Voldoet")+COUNTIF(B6:G6,"Voldoet matig")+COUNTIF(B6:G6,"Voldoet niet")+COUNT(B6:G6)</f>
        <v>6</v>
      </c>
      <c r="I6" s="5" t="s">
        <v>19</v>
      </c>
      <c r="J6" s="17">
        <f>IF(K6="","",ROUND('Methodiek en bronnen'!$I$5+('Methodiek en bronnen'!$I$6-'Methodiek en bronnen'!$I$5)*K6/'Methodiek en bronnen'!$I$7,1))</f>
        <v>6</v>
      </c>
      <c r="K6" s="22">
        <f>IF(H6=6,(IF(ISNUMBER(B6),B6,IF(B6="Voldoet",'Methodiek en bronnen'!$I$4,IF(B6="Voldoet matig",'Methodiek en bronnen'!$I$8,0))))*'Methodiek en bronnen'!$B$4 + (IF(ISNUMBER(C6),C6,IF(C6="Voldoet",'Methodiek en bronnen'!$I$4,IF(C6="Voldoet matig",'Methodiek en bronnen'!$I$8,0))))*'Methodiek en bronnen'!$C$4 + (IF(ISNUMBER(D6),D6,IF(D6="Voldoet",'Methodiek en bronnen'!$I$4,IF(D6="Voldoet matig",'Methodiek en bronnen'!$I$8,0))))*'Methodiek en bronnen'!$D$4 + (IF(ISNUMBER(E6),E6,IF(E6="Voldoet",'Methodiek en bronnen'!$I$4,IF(E6="Voldoet matig",'Methodiek en bronnen'!$I$8,0))))*'Methodiek en bronnen'!$E$4 + (IF(ISNUMBER(F6),F6,IF(F6="Voldoet",'Methodiek en bronnen'!$I$4,IF(F6="Voldoet matig",'Methodiek en bronnen'!$I$8,0))))*'Methodiek en bronnen'!$F$4 + (IF(ISNUMBER(G6),G6,IF(G6="Voldoet",'Methodiek en bronnen'!$I$4,IF(G6="Voldoet matig",'Methodiek en bronnen'!$I$8,0))))*'Methodiek en bronnen'!$G$4,"")</f>
        <v>13.5</v>
      </c>
      <c r="L6" s="12" t="s">
        <v>114</v>
      </c>
    </row>
    <row r="7" spans="1:12">
      <c r="A7" s="3"/>
      <c r="B7" s="3"/>
      <c r="C7" s="3"/>
      <c r="D7" s="3"/>
      <c r="E7" s="3"/>
      <c r="F7" s="3"/>
      <c r="G7" s="3"/>
      <c r="H7" s="3"/>
      <c r="I7" s="3"/>
      <c r="J7" s="18"/>
      <c r="K7" s="23"/>
      <c r="L7" s="3"/>
    </row>
    <row r="8" spans="1:12" ht="58.8" customHeight="1">
      <c r="A8" s="13" t="s">
        <v>20</v>
      </c>
      <c r="B8" s="8" t="s">
        <v>11</v>
      </c>
      <c r="C8" s="9" t="s">
        <v>12</v>
      </c>
      <c r="D8" s="14" t="s">
        <v>18</v>
      </c>
      <c r="E8" s="8" t="s">
        <v>11</v>
      </c>
      <c r="F8" s="14" t="s">
        <v>18</v>
      </c>
      <c r="G8" s="9" t="s">
        <v>12</v>
      </c>
      <c r="H8" s="6">
        <f t="shared" ref="H8:H25" si="0">COUNTIF(B8:G8,"Voldoet")+COUNTIF(B8:G8,"Voldoet matig")+COUNTIF(B8:G8,"Voldoet niet")+COUNT(B8:G8)</f>
        <v>6</v>
      </c>
      <c r="I8" s="6" t="s">
        <v>19</v>
      </c>
      <c r="J8" s="17">
        <f>IF(K8="","",ROUND('Methodiek en bronnen'!$I$5+('Methodiek en bronnen'!$I$6-'Methodiek en bronnen'!$I$5)*K8/'Methodiek en bronnen'!$I$7,1))</f>
        <v>6</v>
      </c>
      <c r="K8" s="22">
        <f>IF(H8=6,(IF(ISNUMBER(B8),B8,IF(B8="Voldoet",'Methodiek en bronnen'!$I$4,IF(B8="Voldoet matig",'Methodiek en bronnen'!$I$8,0))))*'Methodiek en bronnen'!$B$4 + (IF(ISNUMBER(C8),C8,IF(C8="Voldoet",'Methodiek en bronnen'!$I$4,IF(C8="Voldoet matig",'Methodiek en bronnen'!$I$8,0))))*'Methodiek en bronnen'!$C$4 + (IF(ISNUMBER(D8),D8,IF(D8="Voldoet",'Methodiek en bronnen'!$I$4,IF(D8="Voldoet matig",'Methodiek en bronnen'!$I$8,0))))*'Methodiek en bronnen'!$D$4 + (IF(ISNUMBER(E8),E8,IF(E8="Voldoet",'Methodiek en bronnen'!$I$4,IF(E8="Voldoet matig",'Methodiek en bronnen'!$I$8,0))))*'Methodiek en bronnen'!$E$4 + (IF(ISNUMBER(F8),F8,IF(F8="Voldoet",'Methodiek en bronnen'!$I$4,IF(F8="Voldoet matig",'Methodiek en bronnen'!$I$8,0))))*'Methodiek en bronnen'!$F$4 + (IF(ISNUMBER(G8),G8,IF(G8="Voldoet",'Methodiek en bronnen'!$I$4,IF(G8="Voldoet matig",'Methodiek en bronnen'!$I$8,0))))*'Methodiek en bronnen'!$G$4,"")</f>
        <v>13.5</v>
      </c>
      <c r="L8" s="12"/>
    </row>
    <row r="9" spans="1:12" ht="58.8" customHeight="1">
      <c r="A9" s="4" t="s">
        <v>21</v>
      </c>
      <c r="B9" s="8" t="s">
        <v>11</v>
      </c>
      <c r="C9" s="9" t="s">
        <v>12</v>
      </c>
      <c r="D9" s="10"/>
      <c r="E9" s="8" t="s">
        <v>11</v>
      </c>
      <c r="F9" s="14" t="s">
        <v>18</v>
      </c>
      <c r="G9" s="10"/>
      <c r="H9" s="5">
        <f t="shared" si="0"/>
        <v>4</v>
      </c>
      <c r="I9" s="5" t="s">
        <v>19</v>
      </c>
      <c r="J9" s="19" t="str">
        <f>IF(K9="","",ROUND('Methodiek en bronnen'!$I$5+('Methodiek en bronnen'!$I$6-'Methodiek en bronnen'!$I$5)*K9/'Methodiek en bronnen'!$I$7,1))</f>
        <v/>
      </c>
      <c r="K9" s="21" t="str">
        <f>IF(H9=6,(IF(ISNUMBER(B9),B9,IF(B9="Voldoet",'Methodiek en bronnen'!$I$4,IF(B9="Voldoet matig",'Methodiek en bronnen'!$I$8,0))))*'Methodiek en bronnen'!$B$4 + (IF(ISNUMBER(C9),C9,IF(C9="Voldoet",'Methodiek en bronnen'!$I$4,IF(C9="Voldoet matig",'Methodiek en bronnen'!$I$8,0))))*'Methodiek en bronnen'!$C$4 + (IF(ISNUMBER(D9),D9,IF(D9="Voldoet",'Methodiek en bronnen'!$I$4,IF(D9="Voldoet matig",'Methodiek en bronnen'!$I$8,0))))*'Methodiek en bronnen'!$D$4 + (IF(ISNUMBER(E9),E9,IF(E9="Voldoet",'Methodiek en bronnen'!$I$4,IF(E9="Voldoet matig",'Methodiek en bronnen'!$I$8,0))))*'Methodiek en bronnen'!$E$4 + (IF(ISNUMBER(F9),F9,IF(F9="Voldoet",'Methodiek en bronnen'!$I$4,IF(F9="Voldoet matig",'Methodiek en bronnen'!$I$8,0))))*'Methodiek en bronnen'!$F$4 + (IF(ISNUMBER(G9),G9,IF(G9="Voldoet",'Methodiek en bronnen'!$I$4,IF(G9="Voldoet matig",'Methodiek en bronnen'!$I$8,0))))*'Methodiek en bronnen'!$G$4,"")</f>
        <v/>
      </c>
      <c r="L9" s="12"/>
    </row>
    <row r="10" spans="1:12" ht="58.8" customHeight="1">
      <c r="A10" s="4" t="s">
        <v>22</v>
      </c>
      <c r="B10" s="8" t="s">
        <v>11</v>
      </c>
      <c r="C10" s="9" t="s">
        <v>12</v>
      </c>
      <c r="D10" s="9" t="s">
        <v>12</v>
      </c>
      <c r="E10" s="10"/>
      <c r="F10" s="10"/>
      <c r="G10" s="9" t="s">
        <v>12</v>
      </c>
      <c r="H10" s="5">
        <f t="shared" si="0"/>
        <v>4</v>
      </c>
      <c r="I10" s="5" t="s">
        <v>23</v>
      </c>
      <c r="J10" s="19" t="str">
        <f>IF(K10="","",ROUND('Methodiek en bronnen'!$I$5+('Methodiek en bronnen'!$I$6-'Methodiek en bronnen'!$I$5)*K10/'Methodiek en bronnen'!$I$7,1))</f>
        <v/>
      </c>
      <c r="K10" s="21" t="str">
        <f>IF(H10=6,(IF(ISNUMBER(B10),B10,IF(B10="Voldoet",'Methodiek en bronnen'!$I$4,IF(B10="Voldoet matig",'Methodiek en bronnen'!$I$8,0))))*'Methodiek en bronnen'!$B$4 + (IF(ISNUMBER(C10),C10,IF(C10="Voldoet",'Methodiek en bronnen'!$I$4,IF(C10="Voldoet matig",'Methodiek en bronnen'!$I$8,0))))*'Methodiek en bronnen'!$C$4 + (IF(ISNUMBER(D10),D10,IF(D10="Voldoet",'Methodiek en bronnen'!$I$4,IF(D10="Voldoet matig",'Methodiek en bronnen'!$I$8,0))))*'Methodiek en bronnen'!$D$4 + (IF(ISNUMBER(E10),E10,IF(E10="Voldoet",'Methodiek en bronnen'!$I$4,IF(E10="Voldoet matig",'Methodiek en bronnen'!$I$8,0))))*'Methodiek en bronnen'!$E$4 + (IF(ISNUMBER(F10),F10,IF(F10="Voldoet",'Methodiek en bronnen'!$I$4,IF(F10="Voldoet matig",'Methodiek en bronnen'!$I$8,0))))*'Methodiek en bronnen'!$F$4 + (IF(ISNUMBER(G10),G10,IF(G10="Voldoet",'Methodiek en bronnen'!$I$4,IF(G10="Voldoet matig",'Methodiek en bronnen'!$I$8,0))))*'Methodiek en bronnen'!$G$4,"")</f>
        <v/>
      </c>
      <c r="L10" s="12"/>
    </row>
    <row r="11" spans="1:12" ht="58.8" customHeight="1">
      <c r="A11" s="4" t="s">
        <v>24</v>
      </c>
      <c r="B11" s="8" t="s">
        <v>11</v>
      </c>
      <c r="C11" s="14" t="s">
        <v>18</v>
      </c>
      <c r="D11" s="8" t="s">
        <v>11</v>
      </c>
      <c r="E11" s="14" t="s">
        <v>18</v>
      </c>
      <c r="F11" s="10"/>
      <c r="G11" s="10"/>
      <c r="H11" s="5">
        <f t="shared" si="0"/>
        <v>4</v>
      </c>
      <c r="I11" s="5" t="s">
        <v>19</v>
      </c>
      <c r="J11" s="19" t="str">
        <f>IF(K11="","",ROUND('Methodiek en bronnen'!$I$5+('Methodiek en bronnen'!$I$6-'Methodiek en bronnen'!$I$5)*K11/'Methodiek en bronnen'!$I$7,1))</f>
        <v/>
      </c>
      <c r="K11" s="21" t="str">
        <f>IF(H11=6,(IF(ISNUMBER(B11),B11,IF(B11="Voldoet",'Methodiek en bronnen'!$I$4,IF(B11="Voldoet matig",'Methodiek en bronnen'!$I$8,0))))*'Methodiek en bronnen'!$B$4 + (IF(ISNUMBER(C11),C11,IF(C11="Voldoet",'Methodiek en bronnen'!$I$4,IF(C11="Voldoet matig",'Methodiek en bronnen'!$I$8,0))))*'Methodiek en bronnen'!$C$4 + (IF(ISNUMBER(D11),D11,IF(D11="Voldoet",'Methodiek en bronnen'!$I$4,IF(D11="Voldoet matig",'Methodiek en bronnen'!$I$8,0))))*'Methodiek en bronnen'!$D$4 + (IF(ISNUMBER(E11),E11,IF(E11="Voldoet",'Methodiek en bronnen'!$I$4,IF(E11="Voldoet matig",'Methodiek en bronnen'!$I$8,0))))*'Methodiek en bronnen'!$E$4 + (IF(ISNUMBER(F11),F11,IF(F11="Voldoet",'Methodiek en bronnen'!$I$4,IF(F11="Voldoet matig",'Methodiek en bronnen'!$I$8,0))))*'Methodiek en bronnen'!$F$4 + (IF(ISNUMBER(G11),G11,IF(G11="Voldoet",'Methodiek en bronnen'!$I$4,IF(G11="Voldoet matig",'Methodiek en bronnen'!$I$8,0))))*'Methodiek en bronnen'!$G$4,"")</f>
        <v/>
      </c>
      <c r="L11" s="12"/>
    </row>
    <row r="12" spans="1:12" ht="58.8" customHeight="1">
      <c r="A12" s="4" t="s">
        <v>25</v>
      </c>
      <c r="B12" s="8" t="s">
        <v>11</v>
      </c>
      <c r="C12" s="10"/>
      <c r="D12" s="10"/>
      <c r="E12" s="8" t="s">
        <v>11</v>
      </c>
      <c r="F12" s="14" t="s">
        <v>18</v>
      </c>
      <c r="G12" s="10"/>
      <c r="H12" s="5">
        <f t="shared" si="0"/>
        <v>3</v>
      </c>
      <c r="I12" s="5" t="s">
        <v>19</v>
      </c>
      <c r="J12" s="19" t="str">
        <f>IF(K12="","",ROUND('Methodiek en bronnen'!$I$5+('Methodiek en bronnen'!$I$6-'Methodiek en bronnen'!$I$5)*K12/'Methodiek en bronnen'!$I$7,1))</f>
        <v/>
      </c>
      <c r="K12" s="21" t="str">
        <f>IF(H12=6,(IF(ISNUMBER(B12),B12,IF(B12="Voldoet",'Methodiek en bronnen'!$I$4,IF(B12="Voldoet matig",'Methodiek en bronnen'!$I$8,0))))*'Methodiek en bronnen'!$B$4 + (IF(ISNUMBER(C12),C12,IF(C12="Voldoet",'Methodiek en bronnen'!$I$4,IF(C12="Voldoet matig",'Methodiek en bronnen'!$I$8,0))))*'Methodiek en bronnen'!$C$4 + (IF(ISNUMBER(D12),D12,IF(D12="Voldoet",'Methodiek en bronnen'!$I$4,IF(D12="Voldoet matig",'Methodiek en bronnen'!$I$8,0))))*'Methodiek en bronnen'!$D$4 + (IF(ISNUMBER(E12),E12,IF(E12="Voldoet",'Methodiek en bronnen'!$I$4,IF(E12="Voldoet matig",'Methodiek en bronnen'!$I$8,0))))*'Methodiek en bronnen'!$E$4 + (IF(ISNUMBER(F12),F12,IF(F12="Voldoet",'Methodiek en bronnen'!$I$4,IF(F12="Voldoet matig",'Methodiek en bronnen'!$I$8,0))))*'Methodiek en bronnen'!$F$4 + (IF(ISNUMBER(G12),G12,IF(G12="Voldoet",'Methodiek en bronnen'!$I$4,IF(G12="Voldoet matig",'Methodiek en bronnen'!$I$8,0))))*'Methodiek en bronnen'!$G$4,"")</f>
        <v/>
      </c>
      <c r="L12" s="12"/>
    </row>
    <row r="13" spans="1:12" ht="58.8" customHeight="1">
      <c r="A13" s="4" t="s">
        <v>26</v>
      </c>
      <c r="B13" s="8" t="s">
        <v>11</v>
      </c>
      <c r="C13" s="10"/>
      <c r="D13" s="10"/>
      <c r="E13" s="8" t="s">
        <v>11</v>
      </c>
      <c r="F13" s="14" t="s">
        <v>18</v>
      </c>
      <c r="G13" s="10"/>
      <c r="H13" s="5">
        <f t="shared" si="0"/>
        <v>3</v>
      </c>
      <c r="I13" s="5" t="s">
        <v>19</v>
      </c>
      <c r="J13" s="19" t="str">
        <f>IF(K13="","",ROUND('Methodiek en bronnen'!$I$5+('Methodiek en bronnen'!$I$6-'Methodiek en bronnen'!$I$5)*K13/'Methodiek en bronnen'!$I$7,1))</f>
        <v/>
      </c>
      <c r="K13" s="21" t="str">
        <f>IF(H13=6,(IF(ISNUMBER(B13),B13,IF(B13="Voldoet",'Methodiek en bronnen'!$I$4,IF(B13="Voldoet matig",'Methodiek en bronnen'!$I$8,0))))*'Methodiek en bronnen'!$B$4 + (IF(ISNUMBER(C13),C13,IF(C13="Voldoet",'Methodiek en bronnen'!$I$4,IF(C13="Voldoet matig",'Methodiek en bronnen'!$I$8,0))))*'Methodiek en bronnen'!$C$4 + (IF(ISNUMBER(D13),D13,IF(D13="Voldoet",'Methodiek en bronnen'!$I$4,IF(D13="Voldoet matig",'Methodiek en bronnen'!$I$8,0))))*'Methodiek en bronnen'!$D$4 + (IF(ISNUMBER(E13),E13,IF(E13="Voldoet",'Methodiek en bronnen'!$I$4,IF(E13="Voldoet matig",'Methodiek en bronnen'!$I$8,0))))*'Methodiek en bronnen'!$E$4 + (IF(ISNUMBER(F13),F13,IF(F13="Voldoet",'Methodiek en bronnen'!$I$4,IF(F13="Voldoet matig",'Methodiek en bronnen'!$I$8,0))))*'Methodiek en bronnen'!$F$4 + (IF(ISNUMBER(G13),G13,IF(G13="Voldoet",'Methodiek en bronnen'!$I$4,IF(G13="Voldoet matig",'Methodiek en bronnen'!$I$8,0))))*'Methodiek en bronnen'!$G$4,"")</f>
        <v/>
      </c>
      <c r="L13" s="12"/>
    </row>
    <row r="14" spans="1:12" ht="58.8" customHeight="1">
      <c r="A14" s="4" t="s">
        <v>27</v>
      </c>
      <c r="B14" s="8" t="s">
        <v>11</v>
      </c>
      <c r="C14" s="10"/>
      <c r="D14" s="10"/>
      <c r="E14" s="8" t="s">
        <v>11</v>
      </c>
      <c r="F14" s="14" t="s">
        <v>18</v>
      </c>
      <c r="G14" s="10"/>
      <c r="H14" s="5">
        <f t="shared" si="0"/>
        <v>3</v>
      </c>
      <c r="I14" s="5" t="s">
        <v>19</v>
      </c>
      <c r="J14" s="19" t="str">
        <f>IF(K14="","",ROUND('Methodiek en bronnen'!$I$5+('Methodiek en bronnen'!$I$6-'Methodiek en bronnen'!$I$5)*K14/'Methodiek en bronnen'!$I$7,1))</f>
        <v/>
      </c>
      <c r="K14" s="21" t="str">
        <f>IF(H14=6,(IF(ISNUMBER(B14),B14,IF(B14="Voldoet",'Methodiek en bronnen'!$I$4,IF(B14="Voldoet matig",'Methodiek en bronnen'!$I$8,0))))*'Methodiek en bronnen'!$B$4 + (IF(ISNUMBER(C14),C14,IF(C14="Voldoet",'Methodiek en bronnen'!$I$4,IF(C14="Voldoet matig",'Methodiek en bronnen'!$I$8,0))))*'Methodiek en bronnen'!$C$4 + (IF(ISNUMBER(D14),D14,IF(D14="Voldoet",'Methodiek en bronnen'!$I$4,IF(D14="Voldoet matig",'Methodiek en bronnen'!$I$8,0))))*'Methodiek en bronnen'!$D$4 + (IF(ISNUMBER(E14),E14,IF(E14="Voldoet",'Methodiek en bronnen'!$I$4,IF(E14="Voldoet matig",'Methodiek en bronnen'!$I$8,0))))*'Methodiek en bronnen'!$E$4 + (IF(ISNUMBER(F14),F14,IF(F14="Voldoet",'Methodiek en bronnen'!$I$4,IF(F14="Voldoet matig",'Methodiek en bronnen'!$I$8,0))))*'Methodiek en bronnen'!$F$4 + (IF(ISNUMBER(G14),G14,IF(G14="Voldoet",'Methodiek en bronnen'!$I$4,IF(G14="Voldoet matig",'Methodiek en bronnen'!$I$8,0))))*'Methodiek en bronnen'!$G$4,"")</f>
        <v/>
      </c>
      <c r="L14" s="12"/>
    </row>
    <row r="15" spans="1:12" ht="58.8" customHeight="1">
      <c r="A15" s="4" t="s">
        <v>28</v>
      </c>
      <c r="B15" s="8" t="s">
        <v>11</v>
      </c>
      <c r="C15" s="10"/>
      <c r="D15" s="10"/>
      <c r="E15" s="8" t="s">
        <v>11</v>
      </c>
      <c r="F15" s="14" t="s">
        <v>18</v>
      </c>
      <c r="G15" s="10"/>
      <c r="H15" s="5">
        <f t="shared" si="0"/>
        <v>3</v>
      </c>
      <c r="I15" s="5" t="s">
        <v>19</v>
      </c>
      <c r="J15" s="19" t="str">
        <f>IF(K15="","",ROUND('Methodiek en bronnen'!$I$5+('Methodiek en bronnen'!$I$6-'Methodiek en bronnen'!$I$5)*K15/'Methodiek en bronnen'!$I$7,1))</f>
        <v/>
      </c>
      <c r="K15" s="21" t="str">
        <f>IF(H15=6,(IF(ISNUMBER(B15),B15,IF(B15="Voldoet",'Methodiek en bronnen'!$I$4,IF(B15="Voldoet matig",'Methodiek en bronnen'!$I$8,0))))*'Methodiek en bronnen'!$B$4 + (IF(ISNUMBER(C15),C15,IF(C15="Voldoet",'Methodiek en bronnen'!$I$4,IF(C15="Voldoet matig",'Methodiek en bronnen'!$I$8,0))))*'Methodiek en bronnen'!$C$4 + (IF(ISNUMBER(D15),D15,IF(D15="Voldoet",'Methodiek en bronnen'!$I$4,IF(D15="Voldoet matig",'Methodiek en bronnen'!$I$8,0))))*'Methodiek en bronnen'!$D$4 + (IF(ISNUMBER(E15),E15,IF(E15="Voldoet",'Methodiek en bronnen'!$I$4,IF(E15="Voldoet matig",'Methodiek en bronnen'!$I$8,0))))*'Methodiek en bronnen'!$E$4 + (IF(ISNUMBER(F15),F15,IF(F15="Voldoet",'Methodiek en bronnen'!$I$4,IF(F15="Voldoet matig",'Methodiek en bronnen'!$I$8,0))))*'Methodiek en bronnen'!$F$4 + (IF(ISNUMBER(G15),G15,IF(G15="Voldoet",'Methodiek en bronnen'!$I$4,IF(G15="Voldoet matig",'Methodiek en bronnen'!$I$8,0))))*'Methodiek en bronnen'!$G$4,"")</f>
        <v/>
      </c>
      <c r="L15" s="12"/>
    </row>
    <row r="16" spans="1:12" ht="58.8" customHeight="1">
      <c r="A16" s="4" t="s">
        <v>29</v>
      </c>
      <c r="B16" s="10"/>
      <c r="C16" s="9" t="s">
        <v>12</v>
      </c>
      <c r="D16" s="9" t="s">
        <v>12</v>
      </c>
      <c r="E16" s="10"/>
      <c r="F16" s="10"/>
      <c r="G16" s="10"/>
      <c r="H16" s="5">
        <f t="shared" si="0"/>
        <v>2</v>
      </c>
      <c r="I16" s="5" t="s">
        <v>23</v>
      </c>
      <c r="J16" s="19" t="str">
        <f>IF(K16="","",ROUND('Methodiek en bronnen'!$I$5+('Methodiek en bronnen'!$I$6-'Methodiek en bronnen'!$I$5)*K16/'Methodiek en bronnen'!$I$7,1))</f>
        <v/>
      </c>
      <c r="K16" s="21" t="str">
        <f>IF(H16=6,(IF(ISNUMBER(B16),B16,IF(B16="Voldoet",'Methodiek en bronnen'!$I$4,IF(B16="Voldoet matig",'Methodiek en bronnen'!$I$8,0))))*'Methodiek en bronnen'!$B$4 + (IF(ISNUMBER(C16),C16,IF(C16="Voldoet",'Methodiek en bronnen'!$I$4,IF(C16="Voldoet matig",'Methodiek en bronnen'!$I$8,0))))*'Methodiek en bronnen'!$C$4 + (IF(ISNUMBER(D16),D16,IF(D16="Voldoet",'Methodiek en bronnen'!$I$4,IF(D16="Voldoet matig",'Methodiek en bronnen'!$I$8,0))))*'Methodiek en bronnen'!$D$4 + (IF(ISNUMBER(E16),E16,IF(E16="Voldoet",'Methodiek en bronnen'!$I$4,IF(E16="Voldoet matig",'Methodiek en bronnen'!$I$8,0))))*'Methodiek en bronnen'!$E$4 + (IF(ISNUMBER(F16),F16,IF(F16="Voldoet",'Methodiek en bronnen'!$I$4,IF(F16="Voldoet matig",'Methodiek en bronnen'!$I$8,0))))*'Methodiek en bronnen'!$F$4 + (IF(ISNUMBER(G16),G16,IF(G16="Voldoet",'Methodiek en bronnen'!$I$4,IF(G16="Voldoet matig",'Methodiek en bronnen'!$I$8,0))))*'Methodiek en bronnen'!$G$4,"")</f>
        <v/>
      </c>
      <c r="L16" s="12"/>
    </row>
    <row r="17" spans="1:12" ht="58.8" customHeight="1">
      <c r="A17" s="4" t="s">
        <v>30</v>
      </c>
      <c r="B17" s="10"/>
      <c r="C17" s="9" t="s">
        <v>12</v>
      </c>
      <c r="D17" s="14" t="s">
        <v>18</v>
      </c>
      <c r="E17" s="10"/>
      <c r="F17" s="10"/>
      <c r="G17" s="10"/>
      <c r="H17" s="5">
        <f t="shared" si="0"/>
        <v>2</v>
      </c>
      <c r="I17" s="5" t="s">
        <v>23</v>
      </c>
      <c r="J17" s="19" t="str">
        <f>IF(K17="","",ROUND('Methodiek en bronnen'!$I$5+('Methodiek en bronnen'!$I$6-'Methodiek en bronnen'!$I$5)*K17/'Methodiek en bronnen'!$I$7,1))</f>
        <v/>
      </c>
      <c r="K17" s="21" t="str">
        <f>IF(H17=6,(IF(ISNUMBER(B17),B17,IF(B17="Voldoet",'Methodiek en bronnen'!$I$4,IF(B17="Voldoet matig",'Methodiek en bronnen'!$I$8,0))))*'Methodiek en bronnen'!$B$4 + (IF(ISNUMBER(C17),C17,IF(C17="Voldoet",'Methodiek en bronnen'!$I$4,IF(C17="Voldoet matig",'Methodiek en bronnen'!$I$8,0))))*'Methodiek en bronnen'!$C$4 + (IF(ISNUMBER(D17),D17,IF(D17="Voldoet",'Methodiek en bronnen'!$I$4,IF(D17="Voldoet matig",'Methodiek en bronnen'!$I$8,0))))*'Methodiek en bronnen'!$D$4 + (IF(ISNUMBER(E17),E17,IF(E17="Voldoet",'Methodiek en bronnen'!$I$4,IF(E17="Voldoet matig",'Methodiek en bronnen'!$I$8,0))))*'Methodiek en bronnen'!$E$4 + (IF(ISNUMBER(F17),F17,IF(F17="Voldoet",'Methodiek en bronnen'!$I$4,IF(F17="Voldoet matig",'Methodiek en bronnen'!$I$8,0))))*'Methodiek en bronnen'!$F$4 + (IF(ISNUMBER(G17),G17,IF(G17="Voldoet",'Methodiek en bronnen'!$I$4,IF(G17="Voldoet matig",'Methodiek en bronnen'!$I$8,0))))*'Methodiek en bronnen'!$G$4,"")</f>
        <v/>
      </c>
      <c r="L17" s="12"/>
    </row>
    <row r="18" spans="1:12" ht="58.8" customHeight="1">
      <c r="A18" s="4" t="s">
        <v>31</v>
      </c>
      <c r="B18" s="10"/>
      <c r="C18" s="14" t="s">
        <v>18</v>
      </c>
      <c r="D18" s="14" t="s">
        <v>18</v>
      </c>
      <c r="E18" s="10"/>
      <c r="F18" s="10"/>
      <c r="G18" s="10"/>
      <c r="H18" s="5">
        <f t="shared" si="0"/>
        <v>2</v>
      </c>
      <c r="I18" s="5" t="s">
        <v>23</v>
      </c>
      <c r="J18" s="19" t="str">
        <f>IF(K18="","",ROUND('Methodiek en bronnen'!$I$5+('Methodiek en bronnen'!$I$6-'Methodiek en bronnen'!$I$5)*K18/'Methodiek en bronnen'!$I$7,1))</f>
        <v/>
      </c>
      <c r="K18" s="21" t="str">
        <f>IF(H18=6,(IF(ISNUMBER(B18),B18,IF(B18="Voldoet",'Methodiek en bronnen'!$I$4,IF(B18="Voldoet matig",'Methodiek en bronnen'!$I$8,0))))*'Methodiek en bronnen'!$B$4 + (IF(ISNUMBER(C18),C18,IF(C18="Voldoet",'Methodiek en bronnen'!$I$4,IF(C18="Voldoet matig",'Methodiek en bronnen'!$I$8,0))))*'Methodiek en bronnen'!$C$4 + (IF(ISNUMBER(D18),D18,IF(D18="Voldoet",'Methodiek en bronnen'!$I$4,IF(D18="Voldoet matig",'Methodiek en bronnen'!$I$8,0))))*'Methodiek en bronnen'!$D$4 + (IF(ISNUMBER(E18),E18,IF(E18="Voldoet",'Methodiek en bronnen'!$I$4,IF(E18="Voldoet matig",'Methodiek en bronnen'!$I$8,0))))*'Methodiek en bronnen'!$E$4 + (IF(ISNUMBER(F18),F18,IF(F18="Voldoet",'Methodiek en bronnen'!$I$4,IF(F18="Voldoet matig",'Methodiek en bronnen'!$I$8,0))))*'Methodiek en bronnen'!$F$4 + (IF(ISNUMBER(G18),G18,IF(G18="Voldoet",'Methodiek en bronnen'!$I$4,IF(G18="Voldoet matig",'Methodiek en bronnen'!$I$8,0))))*'Methodiek en bronnen'!$G$4,"")</f>
        <v/>
      </c>
      <c r="L18" s="12"/>
    </row>
    <row r="19" spans="1:12" ht="58.8" customHeight="1">
      <c r="A19" s="4" t="s">
        <v>32</v>
      </c>
      <c r="B19" s="10"/>
      <c r="C19" s="10"/>
      <c r="D19" s="10"/>
      <c r="E19" s="10"/>
      <c r="F19" s="10"/>
      <c r="G19" s="10"/>
      <c r="H19" s="5">
        <f t="shared" si="0"/>
        <v>0</v>
      </c>
      <c r="I19" s="5" t="s">
        <v>23</v>
      </c>
      <c r="J19" s="19" t="str">
        <f>IF(K19="","",ROUND('Methodiek en bronnen'!$I$5+('Methodiek en bronnen'!$I$6-'Methodiek en bronnen'!$I$5)*K19/'Methodiek en bronnen'!$I$7,1))</f>
        <v/>
      </c>
      <c r="K19" s="21" t="str">
        <f>IF(H19=6,(IF(ISNUMBER(B19),B19,IF(B19="Voldoet",'Methodiek en bronnen'!$I$4,IF(B19="Voldoet matig",'Methodiek en bronnen'!$I$8,0))))*'Methodiek en bronnen'!$B$4 + (IF(ISNUMBER(C19),C19,IF(C19="Voldoet",'Methodiek en bronnen'!$I$4,IF(C19="Voldoet matig",'Methodiek en bronnen'!$I$8,0))))*'Methodiek en bronnen'!$C$4 + (IF(ISNUMBER(D19),D19,IF(D19="Voldoet",'Methodiek en bronnen'!$I$4,IF(D19="Voldoet matig",'Methodiek en bronnen'!$I$8,0))))*'Methodiek en bronnen'!$D$4 + (IF(ISNUMBER(E19),E19,IF(E19="Voldoet",'Methodiek en bronnen'!$I$4,IF(E19="Voldoet matig",'Methodiek en bronnen'!$I$8,0))))*'Methodiek en bronnen'!$E$4 + (IF(ISNUMBER(F19),F19,IF(F19="Voldoet",'Methodiek en bronnen'!$I$4,IF(F19="Voldoet matig",'Methodiek en bronnen'!$I$8,0))))*'Methodiek en bronnen'!$F$4 + (IF(ISNUMBER(G19),G19,IF(G19="Voldoet",'Methodiek en bronnen'!$I$4,IF(G19="Voldoet matig",'Methodiek en bronnen'!$I$8,0))))*'Methodiek en bronnen'!$G$4,"")</f>
        <v/>
      </c>
      <c r="L19" s="12"/>
    </row>
    <row r="20" spans="1:12" ht="58.8" customHeight="1">
      <c r="A20" s="4" t="s">
        <v>33</v>
      </c>
      <c r="B20" s="10"/>
      <c r="C20" s="10"/>
      <c r="D20" s="10"/>
      <c r="E20" s="10"/>
      <c r="F20" s="10"/>
      <c r="G20" s="10"/>
      <c r="H20" s="5">
        <f t="shared" si="0"/>
        <v>0</v>
      </c>
      <c r="I20" s="5" t="s">
        <v>23</v>
      </c>
      <c r="J20" s="19" t="str">
        <f>IF(K20="","",ROUND('Methodiek en bronnen'!$I$5+('Methodiek en bronnen'!$I$6-'Methodiek en bronnen'!$I$5)*K20/'Methodiek en bronnen'!$I$7,1))</f>
        <v/>
      </c>
      <c r="K20" s="21" t="str">
        <f>IF(H20=6,(IF(ISNUMBER(B20),B20,IF(B20="Voldoet",'Methodiek en bronnen'!$I$4,IF(B20="Voldoet matig",'Methodiek en bronnen'!$I$8,0))))*'Methodiek en bronnen'!$B$4 + (IF(ISNUMBER(C20),C20,IF(C20="Voldoet",'Methodiek en bronnen'!$I$4,IF(C20="Voldoet matig",'Methodiek en bronnen'!$I$8,0))))*'Methodiek en bronnen'!$C$4 + (IF(ISNUMBER(D20),D20,IF(D20="Voldoet",'Methodiek en bronnen'!$I$4,IF(D20="Voldoet matig",'Methodiek en bronnen'!$I$8,0))))*'Methodiek en bronnen'!$D$4 + (IF(ISNUMBER(E20),E20,IF(E20="Voldoet",'Methodiek en bronnen'!$I$4,IF(E20="Voldoet matig",'Methodiek en bronnen'!$I$8,0))))*'Methodiek en bronnen'!$E$4 + (IF(ISNUMBER(F20),F20,IF(F20="Voldoet",'Methodiek en bronnen'!$I$4,IF(F20="Voldoet matig",'Methodiek en bronnen'!$I$8,0))))*'Methodiek en bronnen'!$F$4 + (IF(ISNUMBER(G20),G20,IF(G20="Voldoet",'Methodiek en bronnen'!$I$4,IF(G20="Voldoet matig",'Methodiek en bronnen'!$I$8,0))))*'Methodiek en bronnen'!$G$4,"")</f>
        <v/>
      </c>
      <c r="L20" s="12"/>
    </row>
    <row r="21" spans="1:12" ht="58.8" customHeight="1">
      <c r="A21" s="4" t="s">
        <v>34</v>
      </c>
      <c r="B21" s="10"/>
      <c r="C21" s="10"/>
      <c r="D21" s="10"/>
      <c r="E21" s="10"/>
      <c r="F21" s="10"/>
      <c r="G21" s="10"/>
      <c r="H21" s="5">
        <f t="shared" si="0"/>
        <v>0</v>
      </c>
      <c r="I21" s="5" t="s">
        <v>23</v>
      </c>
      <c r="J21" s="19" t="str">
        <f>IF(K21="","",ROUND('Methodiek en bronnen'!$I$5+('Methodiek en bronnen'!$I$6-'Methodiek en bronnen'!$I$5)*K21/'Methodiek en bronnen'!$I$7,1))</f>
        <v/>
      </c>
      <c r="K21" s="21" t="str">
        <f>IF(H21=6,(IF(ISNUMBER(B21),B21,IF(B21="Voldoet",'Methodiek en bronnen'!$I$4,IF(B21="Voldoet matig",'Methodiek en bronnen'!$I$8,0))))*'Methodiek en bronnen'!$B$4 + (IF(ISNUMBER(C21),C21,IF(C21="Voldoet",'Methodiek en bronnen'!$I$4,IF(C21="Voldoet matig",'Methodiek en bronnen'!$I$8,0))))*'Methodiek en bronnen'!$C$4 + (IF(ISNUMBER(D21),D21,IF(D21="Voldoet",'Methodiek en bronnen'!$I$4,IF(D21="Voldoet matig",'Methodiek en bronnen'!$I$8,0))))*'Methodiek en bronnen'!$D$4 + (IF(ISNUMBER(E21),E21,IF(E21="Voldoet",'Methodiek en bronnen'!$I$4,IF(E21="Voldoet matig",'Methodiek en bronnen'!$I$8,0))))*'Methodiek en bronnen'!$E$4 + (IF(ISNUMBER(F21),F21,IF(F21="Voldoet",'Methodiek en bronnen'!$I$4,IF(F21="Voldoet matig",'Methodiek en bronnen'!$I$8,0))))*'Methodiek en bronnen'!$F$4 + (IF(ISNUMBER(G21),G21,IF(G21="Voldoet",'Methodiek en bronnen'!$I$4,IF(G21="Voldoet matig",'Methodiek en bronnen'!$I$8,0))))*'Methodiek en bronnen'!$G$4,"")</f>
        <v/>
      </c>
      <c r="L21" s="12"/>
    </row>
    <row r="22" spans="1:12" ht="58.8" customHeight="1">
      <c r="A22" s="4" t="s">
        <v>35</v>
      </c>
      <c r="B22" s="10"/>
      <c r="C22" s="10"/>
      <c r="D22" s="10"/>
      <c r="E22" s="10"/>
      <c r="F22" s="10"/>
      <c r="G22" s="10"/>
      <c r="H22" s="5">
        <f t="shared" si="0"/>
        <v>0</v>
      </c>
      <c r="I22" s="5" t="s">
        <v>23</v>
      </c>
      <c r="J22" s="19" t="str">
        <f>IF(K22="","",ROUND('Methodiek en bronnen'!$I$5+('Methodiek en bronnen'!$I$6-'Methodiek en bronnen'!$I$5)*K22/'Methodiek en bronnen'!$I$7,1))</f>
        <v/>
      </c>
      <c r="K22" s="20" t="str">
        <f>IF(H22=6,(IF(ISNUMBER(B22),B22,IF(B22="Voldoet",'Methodiek en bronnen'!$I$4,IF(B22="Voldoet matig",'Methodiek en bronnen'!$I$8,0))))*'Methodiek en bronnen'!$B$4 + (IF(ISNUMBER(C22),C22,IF(C22="Voldoet",'Methodiek en bronnen'!$I$4,IF(C22="Voldoet matig",'Methodiek en bronnen'!$I$8,0))))*'Methodiek en bronnen'!$C$4 + (IF(ISNUMBER(D22),D22,IF(D22="Voldoet",'Methodiek en bronnen'!$I$4,IF(D22="Voldoet matig",'Methodiek en bronnen'!$I$8,0))))*'Methodiek en bronnen'!$D$4 + (IF(ISNUMBER(E22),E22,IF(E22="Voldoet",'Methodiek en bronnen'!$I$4,IF(E22="Voldoet matig",'Methodiek en bronnen'!$I$8,0))))*'Methodiek en bronnen'!$E$4 + (IF(ISNUMBER(F22),F22,IF(F22="Voldoet",'Methodiek en bronnen'!$I$4,IF(F22="Voldoet matig",'Methodiek en bronnen'!$I$8,0))))*'Methodiek en bronnen'!$F$4 + (IF(ISNUMBER(G22),G22,IF(G22="Voldoet",'Methodiek en bronnen'!$I$4,IF(G22="Voldoet matig",'Methodiek en bronnen'!$I$8,0))))*'Methodiek en bronnen'!$G$4,"")</f>
        <v/>
      </c>
      <c r="L22" s="12"/>
    </row>
    <row r="23" spans="1:12" ht="58.8" customHeight="1">
      <c r="A23" s="4" t="s">
        <v>36</v>
      </c>
      <c r="B23" s="10"/>
      <c r="C23" s="10"/>
      <c r="D23" s="10"/>
      <c r="E23" s="10"/>
      <c r="F23" s="10"/>
      <c r="G23" s="10"/>
      <c r="H23" s="5">
        <f t="shared" si="0"/>
        <v>0</v>
      </c>
      <c r="I23" s="5" t="s">
        <v>23</v>
      </c>
      <c r="J23" s="19" t="str">
        <f>IF(K23="","",ROUND('Methodiek en bronnen'!$I$5+('Methodiek en bronnen'!$I$6-'Methodiek en bronnen'!$I$5)*K23/'Methodiek en bronnen'!$I$7,1))</f>
        <v/>
      </c>
      <c r="K23" s="20" t="str">
        <f>IF(H23=6,(IF(ISNUMBER(B23),B23,IF(B23="Voldoet",'Methodiek en bronnen'!$I$4,IF(B23="Voldoet matig",'Methodiek en bronnen'!$I$8,0))))*'Methodiek en bronnen'!$B$4 + (IF(ISNUMBER(C23),C23,IF(C23="Voldoet",'Methodiek en bronnen'!$I$4,IF(C23="Voldoet matig",'Methodiek en bronnen'!$I$8,0))))*'Methodiek en bronnen'!$C$4 + (IF(ISNUMBER(D23),D23,IF(D23="Voldoet",'Methodiek en bronnen'!$I$4,IF(D23="Voldoet matig",'Methodiek en bronnen'!$I$8,0))))*'Methodiek en bronnen'!$D$4 + (IF(ISNUMBER(E23),E23,IF(E23="Voldoet",'Methodiek en bronnen'!$I$4,IF(E23="Voldoet matig",'Methodiek en bronnen'!$I$8,0))))*'Methodiek en bronnen'!$E$4 + (IF(ISNUMBER(F23),F23,IF(F23="Voldoet",'Methodiek en bronnen'!$I$4,IF(F23="Voldoet matig",'Methodiek en bronnen'!$I$8,0))))*'Methodiek en bronnen'!$F$4 + (IF(ISNUMBER(G23),G23,IF(G23="Voldoet",'Methodiek en bronnen'!$I$4,IF(G23="Voldoet matig",'Methodiek en bronnen'!$I$8,0))))*'Methodiek en bronnen'!$G$4,"")</f>
        <v/>
      </c>
      <c r="L23" s="12"/>
    </row>
    <row r="24" spans="1:12" ht="58.8" customHeight="1">
      <c r="A24" s="4" t="s">
        <v>37</v>
      </c>
      <c r="B24" s="14" t="s">
        <v>18</v>
      </c>
      <c r="C24" s="10"/>
      <c r="D24" s="10"/>
      <c r="E24" s="14" t="s">
        <v>18</v>
      </c>
      <c r="F24" s="10"/>
      <c r="G24" s="10"/>
      <c r="H24" s="5">
        <f t="shared" si="0"/>
        <v>2</v>
      </c>
      <c r="I24" s="5" t="s">
        <v>19</v>
      </c>
      <c r="J24" s="17" t="str">
        <f>IF(K24="","",ROUND('Methodiek en bronnen'!$I$5+('Methodiek en bronnen'!$I$6-'Methodiek en bronnen'!$I$5)*K24/'Methodiek en bronnen'!$I$7,1))</f>
        <v/>
      </c>
      <c r="K24" s="20" t="str">
        <f>IF(H24=6,(IF(ISNUMBER(B24),B24,IF(B24="Voldoet",'Methodiek en bronnen'!$I$4,IF(B24="Voldoet matig",'Methodiek en bronnen'!$I$8,0))))*'Methodiek en bronnen'!$B$4 + (IF(ISNUMBER(C24),C24,IF(C24="Voldoet",'Methodiek en bronnen'!$I$4,IF(C24="Voldoet matig",'Methodiek en bronnen'!$I$8,0))))*'Methodiek en bronnen'!$C$4 + (IF(ISNUMBER(D24),D24,IF(D24="Voldoet",'Methodiek en bronnen'!$I$4,IF(D24="Voldoet matig",'Methodiek en bronnen'!$I$8,0))))*'Methodiek en bronnen'!$D$4 + (IF(ISNUMBER(E24),E24,IF(E24="Voldoet",'Methodiek en bronnen'!$I$4,IF(E24="Voldoet matig",'Methodiek en bronnen'!$I$8,0))))*'Methodiek en bronnen'!$E$4 + (IF(ISNUMBER(F24),F24,IF(F24="Voldoet",'Methodiek en bronnen'!$I$4,IF(F24="Voldoet matig",'Methodiek en bronnen'!$I$8,0))))*'Methodiek en bronnen'!$F$4 + (IF(ISNUMBER(G24),G24,IF(G24="Voldoet",'Methodiek en bronnen'!$I$4,IF(G24="Voldoet matig",'Methodiek en bronnen'!$I$8,0))))*'Methodiek en bronnen'!$G$4,"")</f>
        <v/>
      </c>
      <c r="L24" s="12"/>
    </row>
    <row r="25" spans="1:12" ht="58.8" customHeight="1">
      <c r="A25" s="4" t="s">
        <v>38</v>
      </c>
      <c r="B25" s="10"/>
      <c r="C25" s="10"/>
      <c r="D25" s="10"/>
      <c r="E25" s="10"/>
      <c r="F25" s="10"/>
      <c r="G25" s="10"/>
      <c r="H25" s="5">
        <f t="shared" si="0"/>
        <v>0</v>
      </c>
      <c r="I25" s="5" t="s">
        <v>23</v>
      </c>
      <c r="J25" s="17" t="str">
        <f>IF(K25="","",ROUND('Methodiek en bronnen'!$I$5+('Methodiek en bronnen'!$I$6-'Methodiek en bronnen'!$I$5)*K25/'Methodiek en bronnen'!$I$7,1))</f>
        <v/>
      </c>
      <c r="K25" s="20" t="str">
        <f>IF(H25=6,(IF(ISNUMBER(B25),B25,IF(B25="Voldoet",'Methodiek en bronnen'!$I$4,IF(B25="Voldoet matig",'Methodiek en bronnen'!$I$8,0))))*'Methodiek en bronnen'!$B$4 + (IF(ISNUMBER(C25),C25,IF(C25="Voldoet",'Methodiek en bronnen'!$I$4,IF(C25="Voldoet matig",'Methodiek en bronnen'!$I$8,0))))*'Methodiek en bronnen'!$C$4 + (IF(ISNUMBER(D25),D25,IF(D25="Voldoet",'Methodiek en bronnen'!$I$4,IF(D25="Voldoet matig",'Methodiek en bronnen'!$I$8,0))))*'Methodiek en bronnen'!$D$4 + (IF(ISNUMBER(E25),E25,IF(E25="Voldoet",'Methodiek en bronnen'!$I$4,IF(E25="Voldoet matig",'Methodiek en bronnen'!$I$8,0))))*'Methodiek en bronnen'!$E$4 + (IF(ISNUMBER(F25),F25,IF(F25="Voldoet",'Methodiek en bronnen'!$I$4,IF(F25="Voldoet matig",'Methodiek en bronnen'!$I$8,0))))*'Methodiek en bronnen'!$F$4 + (IF(ISNUMBER(G25),G25,IF(G25="Voldoet",'Methodiek en bronnen'!$I$4,IF(G25="Voldoet matig",'Methodiek en bronnen'!$I$8,0))))*'Methodiek en bronnen'!$G$4,"")</f>
        <v/>
      </c>
      <c r="L25" s="12"/>
    </row>
    <row r="26" spans="1:12">
      <c r="B26" s="11"/>
      <c r="C26" s="11"/>
      <c r="D26" s="11"/>
      <c r="E26" s="11"/>
      <c r="F26" s="11"/>
      <c r="G26" s="11"/>
    </row>
    <row r="27" spans="1:12">
      <c r="B27" s="11"/>
      <c r="C27" s="11"/>
      <c r="D27" s="11"/>
      <c r="E27" s="11"/>
      <c r="F27" s="11"/>
      <c r="G27" s="11"/>
    </row>
    <row r="28" spans="1:12">
      <c r="B28" s="11"/>
      <c r="C28" s="11"/>
      <c r="D28" s="11"/>
      <c r="E28" s="11"/>
      <c r="F28" s="11"/>
      <c r="G28" s="11"/>
    </row>
    <row r="29" spans="1:12">
      <c r="B29" s="11"/>
      <c r="C29" s="11"/>
      <c r="D29" s="11"/>
      <c r="E29" s="11"/>
      <c r="F29" s="11"/>
      <c r="G29" s="11"/>
    </row>
    <row r="30" spans="1:12">
      <c r="B30" s="11"/>
      <c r="C30" s="11"/>
      <c r="D30" s="11"/>
      <c r="E30" s="11"/>
      <c r="F30" s="11"/>
      <c r="G30" s="11"/>
    </row>
    <row r="31" spans="1:12">
      <c r="B31" s="11"/>
      <c r="C31" s="11"/>
      <c r="D31" s="11"/>
      <c r="E31" s="11"/>
      <c r="F31" s="11"/>
      <c r="G31" s="11"/>
    </row>
    <row r="32" spans="1:12">
      <c r="B32" s="11"/>
      <c r="C32" s="11"/>
      <c r="D32" s="11"/>
      <c r="E32" s="11"/>
      <c r="F32" s="11"/>
      <c r="G32" s="11"/>
    </row>
    <row r="33" spans="2:7">
      <c r="B33" s="11"/>
      <c r="C33" s="11"/>
      <c r="D33" s="11"/>
      <c r="E33" s="11"/>
      <c r="F33" s="11"/>
      <c r="G33" s="11"/>
    </row>
    <row r="34" spans="2:7">
      <c r="B34" s="11"/>
      <c r="C34" s="11"/>
      <c r="D34" s="11"/>
      <c r="E34" s="11"/>
      <c r="F34" s="11"/>
      <c r="G34" s="11"/>
    </row>
    <row r="35" spans="2:7">
      <c r="B35" s="11"/>
      <c r="C35" s="11"/>
      <c r="D35" s="11"/>
      <c r="E35" s="11"/>
      <c r="F35" s="11"/>
      <c r="G35" s="11"/>
    </row>
    <row r="36" spans="2:7">
      <c r="B36" s="11"/>
      <c r="C36" s="11"/>
      <c r="D36" s="11"/>
      <c r="E36" s="11"/>
      <c r="F36" s="11"/>
      <c r="G36" s="11"/>
    </row>
  </sheetData>
  <mergeCells count="1">
    <mergeCell ref="A1:L1"/>
  </mergeCells>
  <conditionalFormatting sqref="B3:G25">
    <cfRule type="colorScale" priority="1">
      <colorScale>
        <cfvo type="min"/>
        <cfvo type="percentile" val="50"/>
        <cfvo type="max"/>
        <color rgb="FFFFE4E4"/>
        <color rgb="FFFFF4D2"/>
        <color rgb="FFDDF3E5"/>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workbookViewId="0">
      <pane xSplit="1" ySplit="2" topLeftCell="B9" activePane="bottomRight" state="frozen"/>
      <selection pane="topRight"/>
      <selection pane="bottomLeft"/>
      <selection pane="bottomRight" activeCell="B3" sqref="B3:D6"/>
    </sheetView>
  </sheetViews>
  <sheetFormatPr defaultRowHeight="13.8"/>
  <cols>
    <col min="1" max="1" width="32" style="5" customWidth="1"/>
    <col min="2" max="2" width="18" style="5" customWidth="1"/>
    <col min="3" max="3" width="24" style="5" customWidth="1"/>
    <col min="4" max="4" width="27" style="5" customWidth="1"/>
    <col min="5" max="5" width="20" style="5" customWidth="1"/>
    <col min="6" max="8" width="18" style="5" customWidth="1"/>
    <col min="9" max="16384" width="8.796875" style="5"/>
  </cols>
  <sheetData>
    <row r="1" spans="1:8" ht="36" customHeight="1">
      <c r="A1" s="28" t="s">
        <v>39</v>
      </c>
      <c r="B1" s="28"/>
      <c r="C1" s="28"/>
      <c r="D1" s="28"/>
      <c r="E1" s="28"/>
      <c r="F1" s="28"/>
      <c r="G1" s="28"/>
      <c r="H1" s="28"/>
    </row>
    <row r="2" spans="1:8" ht="40.049999999999997" customHeight="1">
      <c r="A2" s="3" t="s">
        <v>0</v>
      </c>
      <c r="B2" s="3" t="s">
        <v>40</v>
      </c>
      <c r="C2" s="3" t="s">
        <v>41</v>
      </c>
      <c r="D2" s="3" t="s">
        <v>42</v>
      </c>
      <c r="E2" s="3" t="s">
        <v>43</v>
      </c>
      <c r="F2" s="3" t="s">
        <v>44</v>
      </c>
      <c r="G2" s="3" t="s">
        <v>45</v>
      </c>
      <c r="H2" s="3" t="s">
        <v>46</v>
      </c>
    </row>
    <row r="3" spans="1:8" ht="43.05" customHeight="1">
      <c r="A3" s="4" t="s">
        <v>10</v>
      </c>
      <c r="B3" s="24">
        <v>10</v>
      </c>
      <c r="C3" s="24">
        <v>14</v>
      </c>
      <c r="D3" s="24">
        <v>11</v>
      </c>
      <c r="E3" s="24">
        <v>300</v>
      </c>
      <c r="F3" s="5" t="s">
        <v>47</v>
      </c>
      <c r="G3" s="5" t="s">
        <v>47</v>
      </c>
      <c r="H3" s="5" t="s">
        <v>47</v>
      </c>
    </row>
    <row r="4" spans="1:8" ht="43.05" customHeight="1">
      <c r="A4" s="4" t="s">
        <v>14</v>
      </c>
      <c r="B4" s="24">
        <v>4</v>
      </c>
      <c r="C4" s="24">
        <v>7</v>
      </c>
      <c r="D4" s="24">
        <v>2</v>
      </c>
      <c r="E4" s="24">
        <v>110</v>
      </c>
      <c r="F4" s="5" t="s">
        <v>47</v>
      </c>
      <c r="G4" s="5" t="s">
        <v>47</v>
      </c>
      <c r="H4" s="5" t="s">
        <v>47</v>
      </c>
    </row>
    <row r="5" spans="1:8" ht="43.05" customHeight="1">
      <c r="A5" s="13" t="s">
        <v>16</v>
      </c>
      <c r="B5" s="25">
        <v>7</v>
      </c>
      <c r="C5" s="25">
        <v>13</v>
      </c>
      <c r="D5" s="25">
        <v>7</v>
      </c>
      <c r="E5" s="25">
        <v>148.5</v>
      </c>
      <c r="F5" s="26" t="s">
        <v>47</v>
      </c>
      <c r="G5" s="26" t="s">
        <v>47</v>
      </c>
      <c r="H5" s="26" t="s">
        <v>47</v>
      </c>
    </row>
    <row r="6" spans="1:8" ht="43.05" customHeight="1">
      <c r="A6" s="4" t="s">
        <v>17</v>
      </c>
      <c r="B6" s="24">
        <v>5</v>
      </c>
      <c r="C6" s="24">
        <v>12</v>
      </c>
      <c r="D6" s="24">
        <v>8</v>
      </c>
      <c r="E6" s="24">
        <v>93</v>
      </c>
      <c r="F6" s="5" t="s">
        <v>47</v>
      </c>
      <c r="G6" s="5" t="s">
        <v>47</v>
      </c>
      <c r="H6" s="5" t="s">
        <v>47</v>
      </c>
    </row>
    <row r="7" spans="1:8" ht="43.05" customHeight="1">
      <c r="A7" s="4" t="s">
        <v>20</v>
      </c>
      <c r="B7" s="24">
        <v>3</v>
      </c>
      <c r="C7" s="24">
        <v>7</v>
      </c>
      <c r="D7" s="24">
        <v>8</v>
      </c>
      <c r="E7" s="24"/>
      <c r="F7" s="5" t="s">
        <v>47</v>
      </c>
      <c r="G7" s="5" t="s">
        <v>47</v>
      </c>
      <c r="H7" s="5" t="s">
        <v>47</v>
      </c>
    </row>
    <row r="8" spans="1:8" ht="43.05" customHeight="1">
      <c r="A8" s="4" t="s">
        <v>21</v>
      </c>
      <c r="B8" s="24">
        <v>4</v>
      </c>
      <c r="C8" s="24">
        <v>10</v>
      </c>
      <c r="D8" s="24">
        <v>4</v>
      </c>
      <c r="E8" s="24"/>
      <c r="F8" s="5" t="s">
        <v>47</v>
      </c>
      <c r="G8" s="5" t="s">
        <v>47</v>
      </c>
      <c r="H8" s="5" t="s">
        <v>47</v>
      </c>
    </row>
    <row r="9" spans="1:8" ht="43.05" customHeight="1">
      <c r="A9" s="4" t="s">
        <v>22</v>
      </c>
      <c r="B9" s="24">
        <v>6</v>
      </c>
      <c r="C9" s="24"/>
      <c r="D9" s="24"/>
      <c r="E9" s="24"/>
      <c r="F9" s="5" t="s">
        <v>47</v>
      </c>
      <c r="G9" s="5" t="s">
        <v>49</v>
      </c>
      <c r="H9" s="5" t="s">
        <v>49</v>
      </c>
    </row>
    <row r="10" spans="1:8" ht="43.05" customHeight="1">
      <c r="A10" s="4" t="s">
        <v>24</v>
      </c>
      <c r="B10" s="24">
        <v>2</v>
      </c>
      <c r="C10" s="24">
        <v>9</v>
      </c>
      <c r="D10" s="24">
        <v>27</v>
      </c>
      <c r="E10" s="24"/>
      <c r="F10" s="5" t="s">
        <v>47</v>
      </c>
      <c r="G10" s="5" t="s">
        <v>47</v>
      </c>
      <c r="H10" s="5" t="s">
        <v>48</v>
      </c>
    </row>
    <row r="11" spans="1:8" ht="43.05" customHeight="1">
      <c r="A11" s="4" t="s">
        <v>25</v>
      </c>
      <c r="B11" s="24">
        <v>1</v>
      </c>
      <c r="C11" s="24">
        <v>14</v>
      </c>
      <c r="D11" s="24">
        <v>15</v>
      </c>
      <c r="E11" s="24"/>
      <c r="F11" s="5" t="s">
        <v>47</v>
      </c>
      <c r="G11" s="5" t="s">
        <v>47</v>
      </c>
      <c r="H11" s="5" t="s">
        <v>47</v>
      </c>
    </row>
    <row r="12" spans="1:8" ht="43.05" customHeight="1">
      <c r="A12" s="4" t="s">
        <v>26</v>
      </c>
      <c r="B12" s="24">
        <v>6</v>
      </c>
      <c r="C12" s="24">
        <v>15</v>
      </c>
      <c r="D12" s="24">
        <v>12</v>
      </c>
      <c r="E12" s="24"/>
      <c r="F12" s="5" t="s">
        <v>47</v>
      </c>
      <c r="G12" s="5" t="s">
        <v>47</v>
      </c>
      <c r="H12" s="5" t="s">
        <v>47</v>
      </c>
    </row>
    <row r="13" spans="1:8" ht="43.05" customHeight="1">
      <c r="A13" s="4" t="s">
        <v>27</v>
      </c>
      <c r="B13" s="24">
        <v>4</v>
      </c>
      <c r="C13" s="24">
        <v>10</v>
      </c>
      <c r="D13" s="24">
        <v>7</v>
      </c>
      <c r="E13" s="24"/>
      <c r="F13" s="5" t="s">
        <v>47</v>
      </c>
      <c r="G13" s="5" t="s">
        <v>47</v>
      </c>
      <c r="H13" s="5" t="s">
        <v>47</v>
      </c>
    </row>
    <row r="14" spans="1:8" ht="43.05" customHeight="1">
      <c r="A14" s="4" t="s">
        <v>28</v>
      </c>
      <c r="B14" s="24">
        <v>2</v>
      </c>
      <c r="C14" s="24">
        <v>14</v>
      </c>
      <c r="D14" s="24">
        <v>15</v>
      </c>
      <c r="E14" s="24"/>
      <c r="F14" s="5" t="s">
        <v>47</v>
      </c>
      <c r="G14" s="5" t="s">
        <v>47</v>
      </c>
      <c r="H14" s="5" t="s">
        <v>47</v>
      </c>
    </row>
    <row r="15" spans="1:8" ht="43.05" customHeight="1">
      <c r="A15" s="4" t="s">
        <v>29</v>
      </c>
      <c r="B15" s="24"/>
      <c r="C15" s="24"/>
      <c r="D15" s="24"/>
      <c r="E15" s="24"/>
      <c r="F15" s="5" t="s">
        <v>49</v>
      </c>
      <c r="G15" s="5" t="s">
        <v>49</v>
      </c>
      <c r="H15" s="5" t="s">
        <v>49</v>
      </c>
    </row>
    <row r="16" spans="1:8" ht="43.05" customHeight="1">
      <c r="A16" s="4" t="s">
        <v>30</v>
      </c>
      <c r="B16" s="24"/>
      <c r="C16" s="24"/>
      <c r="D16" s="24"/>
      <c r="E16" s="24"/>
      <c r="F16" s="5" t="s">
        <v>49</v>
      </c>
      <c r="G16" s="5" t="s">
        <v>49</v>
      </c>
      <c r="H16" s="5" t="s">
        <v>49</v>
      </c>
    </row>
    <row r="17" spans="1:8" ht="43.05" customHeight="1">
      <c r="A17" s="4" t="s">
        <v>31</v>
      </c>
      <c r="B17" s="24"/>
      <c r="C17" s="24"/>
      <c r="D17" s="24"/>
      <c r="E17" s="24"/>
      <c r="F17" s="5" t="s">
        <v>49</v>
      </c>
      <c r="G17" s="5" t="s">
        <v>49</v>
      </c>
      <c r="H17" s="5" t="s">
        <v>49</v>
      </c>
    </row>
    <row r="18" spans="1:8" ht="43.05" customHeight="1">
      <c r="A18" s="4" t="s">
        <v>32</v>
      </c>
      <c r="B18" s="24"/>
      <c r="C18" s="24"/>
      <c r="D18" s="24"/>
      <c r="E18" s="24"/>
      <c r="F18" s="5" t="s">
        <v>49</v>
      </c>
      <c r="G18" s="5" t="s">
        <v>49</v>
      </c>
      <c r="H18" s="5" t="s">
        <v>49</v>
      </c>
    </row>
    <row r="19" spans="1:8" ht="43.05" customHeight="1">
      <c r="A19" s="4" t="s">
        <v>33</v>
      </c>
      <c r="F19" s="5" t="s">
        <v>49</v>
      </c>
      <c r="G19" s="5" t="s">
        <v>49</v>
      </c>
      <c r="H19" s="5" t="s">
        <v>49</v>
      </c>
    </row>
    <row r="20" spans="1:8" ht="43.05" customHeight="1">
      <c r="A20" s="4" t="s">
        <v>34</v>
      </c>
      <c r="F20" s="5" t="s">
        <v>49</v>
      </c>
      <c r="G20" s="5" t="s">
        <v>49</v>
      </c>
      <c r="H20" s="5" t="s">
        <v>49</v>
      </c>
    </row>
    <row r="21" spans="1:8" ht="43.05" customHeight="1">
      <c r="A21" s="4" t="s">
        <v>35</v>
      </c>
      <c r="F21" s="5" t="s">
        <v>49</v>
      </c>
      <c r="G21" s="5" t="s">
        <v>49</v>
      </c>
      <c r="H21" s="5" t="s">
        <v>49</v>
      </c>
    </row>
    <row r="22" spans="1:8" ht="43.05" customHeight="1">
      <c r="A22" s="4" t="s">
        <v>36</v>
      </c>
      <c r="F22" s="5" t="s">
        <v>49</v>
      </c>
      <c r="G22" s="5" t="s">
        <v>49</v>
      </c>
      <c r="H22" s="5" t="s">
        <v>49</v>
      </c>
    </row>
    <row r="23" spans="1:8" ht="43.05" customHeight="1">
      <c r="A23" s="4" t="s">
        <v>37</v>
      </c>
      <c r="B23" s="5">
        <v>20</v>
      </c>
      <c r="C23" s="5">
        <v>38</v>
      </c>
      <c r="F23" s="5" t="s">
        <v>48</v>
      </c>
      <c r="G23" s="5" t="s">
        <v>48</v>
      </c>
      <c r="H23" s="5" t="s">
        <v>49</v>
      </c>
    </row>
    <row r="24" spans="1:8" ht="43.05" customHeight="1">
      <c r="A24" s="4" t="s">
        <v>38</v>
      </c>
      <c r="F24" s="5" t="s">
        <v>49</v>
      </c>
      <c r="G24" s="5" t="s">
        <v>49</v>
      </c>
      <c r="H24" s="5" t="s">
        <v>49</v>
      </c>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
  <sheetViews>
    <sheetView workbookViewId="0">
      <pane ySplit="4" topLeftCell="A5" activePane="bottomLeft" state="frozen"/>
      <selection pane="bottomLeft" activeCell="A30" sqref="A30:XFD30"/>
    </sheetView>
  </sheetViews>
  <sheetFormatPr defaultRowHeight="13.8"/>
  <cols>
    <col min="1" max="1" width="33.19921875" bestFit="1" customWidth="1"/>
    <col min="2" max="2" width="49" customWidth="1"/>
    <col min="3" max="7" width="20" customWidth="1"/>
    <col min="8" max="8" width="34" customWidth="1"/>
    <col min="9" max="9" width="44" customWidth="1"/>
  </cols>
  <sheetData>
    <row r="1" spans="1:9" ht="21">
      <c r="A1" s="29" t="s">
        <v>50</v>
      </c>
      <c r="B1" s="29"/>
      <c r="C1" s="29"/>
      <c r="D1" s="29"/>
      <c r="E1" s="29"/>
      <c r="F1" s="29"/>
      <c r="G1" s="29"/>
      <c r="H1" s="29"/>
    </row>
    <row r="3" spans="1:9" ht="27.6">
      <c r="A3" s="1" t="s">
        <v>51</v>
      </c>
      <c r="B3" s="1" t="s">
        <v>52</v>
      </c>
      <c r="C3" s="1" t="s">
        <v>53</v>
      </c>
      <c r="D3" s="1" t="s">
        <v>54</v>
      </c>
      <c r="E3" s="1" t="s">
        <v>55</v>
      </c>
      <c r="F3" s="1" t="s">
        <v>56</v>
      </c>
      <c r="G3" s="1" t="s">
        <v>57</v>
      </c>
      <c r="H3" s="15" t="s">
        <v>98</v>
      </c>
      <c r="I3" s="15" t="s">
        <v>99</v>
      </c>
    </row>
    <row r="4" spans="1:9">
      <c r="A4" s="30" t="s">
        <v>58</v>
      </c>
      <c r="B4" s="31">
        <v>2.2999999999999998</v>
      </c>
      <c r="C4" s="2">
        <v>1.8</v>
      </c>
      <c r="D4" s="2">
        <v>1.5</v>
      </c>
      <c r="E4" s="2">
        <v>1.05</v>
      </c>
      <c r="F4" s="2">
        <v>0.97499999999999998</v>
      </c>
      <c r="G4" s="2">
        <v>0.5</v>
      </c>
      <c r="H4" t="s">
        <v>100</v>
      </c>
      <c r="I4">
        <v>3</v>
      </c>
    </row>
    <row r="5" spans="1:9">
      <c r="A5" s="5"/>
      <c r="B5" s="5"/>
      <c r="H5" t="s">
        <v>101</v>
      </c>
      <c r="I5">
        <v>1</v>
      </c>
    </row>
    <row r="6" spans="1:9">
      <c r="A6" s="5"/>
      <c r="B6" s="5"/>
      <c r="H6" t="s">
        <v>102</v>
      </c>
      <c r="I6">
        <v>10</v>
      </c>
    </row>
    <row r="7" spans="1:9">
      <c r="A7" s="32" t="s">
        <v>59</v>
      </c>
      <c r="B7" s="26" t="s">
        <v>60</v>
      </c>
      <c r="H7" t="s">
        <v>103</v>
      </c>
      <c r="I7" s="16">
        <f>I4*SUM(B4:G4)</f>
        <v>24.375</v>
      </c>
    </row>
    <row r="8" spans="1:9">
      <c r="A8" s="32"/>
      <c r="B8" s="26" t="s">
        <v>61</v>
      </c>
      <c r="H8" t="s">
        <v>104</v>
      </c>
      <c r="I8">
        <v>1.5</v>
      </c>
    </row>
    <row r="9" spans="1:9">
      <c r="A9" s="32"/>
      <c r="B9" s="26" t="s">
        <v>62</v>
      </c>
      <c r="H9" t="s">
        <v>105</v>
      </c>
      <c r="I9" t="s">
        <v>106</v>
      </c>
    </row>
    <row r="10" spans="1:9">
      <c r="A10" s="32"/>
      <c r="B10" s="26" t="s">
        <v>63</v>
      </c>
      <c r="H10" t="s">
        <v>107</v>
      </c>
      <c r="I10" t="s">
        <v>108</v>
      </c>
    </row>
    <row r="11" spans="1:9">
      <c r="A11" s="32"/>
      <c r="B11" s="26" t="s">
        <v>109</v>
      </c>
    </row>
    <row r="12" spans="1:9">
      <c r="A12" s="32" t="s">
        <v>64</v>
      </c>
      <c r="B12" s="26" t="s">
        <v>65</v>
      </c>
    </row>
    <row r="13" spans="1:9">
      <c r="A13" s="32" t="s">
        <v>66</v>
      </c>
      <c r="B13" s="26" t="s">
        <v>67</v>
      </c>
    </row>
    <row r="14" spans="1:9">
      <c r="A14" s="32" t="s">
        <v>68</v>
      </c>
      <c r="B14" s="26" t="s">
        <v>69</v>
      </c>
    </row>
    <row r="15" spans="1:9">
      <c r="A15" s="32" t="s">
        <v>70</v>
      </c>
      <c r="B15" s="26" t="s">
        <v>71</v>
      </c>
    </row>
    <row r="16" spans="1:9">
      <c r="A16" s="32" t="s">
        <v>72</v>
      </c>
      <c r="B16" s="26" t="s">
        <v>113</v>
      </c>
    </row>
    <row r="17" spans="1:2">
      <c r="A17" s="32" t="s">
        <v>73</v>
      </c>
      <c r="B17" s="26" t="s">
        <v>74</v>
      </c>
    </row>
    <row r="18" spans="1:2">
      <c r="A18" s="32" t="s">
        <v>75</v>
      </c>
      <c r="B18" s="26" t="s">
        <v>76</v>
      </c>
    </row>
    <row r="19" spans="1:2">
      <c r="A19" s="32" t="s">
        <v>77</v>
      </c>
      <c r="B19" s="26" t="s">
        <v>78</v>
      </c>
    </row>
    <row r="20" spans="1:2">
      <c r="A20" s="32" t="s">
        <v>79</v>
      </c>
      <c r="B20" s="26" t="s">
        <v>80</v>
      </c>
    </row>
    <row r="21" spans="1:2">
      <c r="A21" s="32" t="s">
        <v>81</v>
      </c>
      <c r="B21" s="26" t="s">
        <v>82</v>
      </c>
    </row>
    <row r="22" spans="1:2">
      <c r="A22" s="33" t="s">
        <v>83</v>
      </c>
      <c r="B22" s="26" t="s">
        <v>84</v>
      </c>
    </row>
    <row r="23" spans="1:2">
      <c r="A23" s="32" t="s">
        <v>85</v>
      </c>
      <c r="B23" s="26" t="s">
        <v>86</v>
      </c>
    </row>
    <row r="24" spans="1:2">
      <c r="A24" s="32" t="s">
        <v>87</v>
      </c>
      <c r="B24" s="26" t="s">
        <v>88</v>
      </c>
    </row>
    <row r="25" spans="1:2">
      <c r="A25" s="32" t="s">
        <v>89</v>
      </c>
      <c r="B25" s="26" t="s">
        <v>90</v>
      </c>
    </row>
    <row r="26" spans="1:2">
      <c r="A26" s="32" t="s">
        <v>91</v>
      </c>
      <c r="B26" s="26" t="s">
        <v>92</v>
      </c>
    </row>
    <row r="27" spans="1:2">
      <c r="A27" s="5" t="s">
        <v>93</v>
      </c>
      <c r="B27" s="26" t="s">
        <v>115</v>
      </c>
    </row>
    <row r="28" spans="1:2">
      <c r="A28" s="5" t="s">
        <v>94</v>
      </c>
      <c r="B28" s="5" t="s">
        <v>116</v>
      </c>
    </row>
    <row r="29" spans="1:2" ht="27.6">
      <c r="A29" s="34" t="s">
        <v>95</v>
      </c>
      <c r="B29" s="35" t="s">
        <v>117</v>
      </c>
    </row>
    <row r="30" spans="1:2">
      <c r="A30" s="5"/>
      <c r="B30" s="5"/>
    </row>
    <row r="31" spans="1:2">
      <c r="A31" s="5"/>
      <c r="B31" s="5"/>
    </row>
    <row r="32" spans="1:2">
      <c r="A32" s="5"/>
      <c r="B32" s="5"/>
    </row>
    <row r="33" spans="1:2">
      <c r="A33" s="5"/>
      <c r="B33" s="5"/>
    </row>
    <row r="34" spans="1:2">
      <c r="A34" s="5"/>
      <c r="B34" s="5"/>
    </row>
    <row r="35" spans="1:2">
      <c r="A35" s="5"/>
      <c r="B35" s="5"/>
    </row>
    <row r="36" spans="1:2">
      <c r="A36" s="5"/>
      <c r="B36" s="5"/>
    </row>
    <row r="37" spans="1:2">
      <c r="A37" s="5"/>
      <c r="B37" s="5"/>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Locatiescores</vt:lpstr>
      <vt:lpstr>Afstanden</vt:lpstr>
      <vt:lpstr>Methodiek en bronnen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Bjorn Tulp</dc:creator>
  <cp:lastModifiedBy>Bjorn Tulp</cp:lastModifiedBy>
  <dcterms:created xsi:type="dcterms:W3CDTF">2026-10-23T09:43:36Z</dcterms:created>
  <dcterms:modified xsi:type="dcterms:W3CDTF">2026-10-25T09:54:11Z</dcterms:modified>
</cp:coreProperties>
</file>